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education\documents\www\BUDGETS AND PLANS\BUDGETS AND PLANS\IMPLEMENTATION REPORTS\"/>
    </mc:Choice>
  </mc:AlternateContent>
  <bookViews>
    <workbookView xWindow="0" yWindow="0" windowWidth="20490" windowHeight="7035" firstSheet="2" activeTab="5"/>
  </bookViews>
  <sheets>
    <sheet name="Recurrent Summary A" sheetId="23" r:id="rId1"/>
    <sheet name="Recurrent Exp A" sheetId="4" r:id="rId2"/>
    <sheet name="Development Exp B " sheetId="6" r:id="rId3"/>
    <sheet name="Development Projects" sheetId="2" r:id="rId4"/>
    <sheet name="Programme Based Report" sheetId="3" r:id="rId5"/>
    <sheet name="Revenue Parformance" sheetId="7" r:id="rId6"/>
    <sheet name="OSR Arrears Report" sheetId="12" r:id="rId7"/>
    <sheet name="Programme Performance Report" sheetId="8" r:id="rId8"/>
    <sheet name="Pending bills Rec" sheetId="17" r:id="rId9"/>
    <sheet name="Pending bills Dev" sheetId="18" r:id="rId10"/>
    <sheet name="Payroll " sheetId="13" r:id="rId11"/>
    <sheet name="Foreign Travel" sheetId="14" r:id="rId12"/>
    <sheet name="Legal Fees" sheetId="16" r:id="rId13"/>
    <sheet name="Bank Accounts" sheetId="15" r:id="rId14"/>
    <sheet name="ANNEX" sheetId="20" r:id="rId15"/>
  </sheets>
  <definedNames>
    <definedName name="_xlnm.Print_Area" localSheetId="13">'Bank Accounts'!$A$1:$G$31</definedName>
    <definedName name="_xlnm.Print_Area" localSheetId="2">'Development Exp B '!$A$1:$E$486</definedName>
    <definedName name="_xlnm.Print_Area" localSheetId="3">'Development Projects'!$B$1:$K$623</definedName>
    <definedName name="_xlnm.Print_Area" localSheetId="11">'Foreign Travel'!$A$1:$F$31</definedName>
    <definedName name="_xlnm.Print_Area" localSheetId="6">'OSR Arrears Report'!$A$1:$H$47</definedName>
    <definedName name="_xlnm.Print_Area" localSheetId="10">'Payroll '!$B$1:$G$171</definedName>
    <definedName name="_xlnm.Print_Area" localSheetId="4">'Programme Based Report'!$B$1:$I$160</definedName>
    <definedName name="_xlnm.Print_Area" localSheetId="7">'Programme Performance Report'!$A$1:$I$25</definedName>
    <definedName name="_xlnm.Print_Area" localSheetId="1">'Recurrent Exp A'!$A$1:$E$605</definedName>
    <definedName name="_xlnm.Print_Area" localSheetId="5">'Revenue Parformance'!$A$1:$G$58</definedName>
    <definedName name="_xlnm.Print_Titles" localSheetId="13">'Bank Accounts'!$7:$7</definedName>
    <definedName name="_xlnm.Print_Titles" localSheetId="2">'Development Exp B '!$5:$6</definedName>
    <definedName name="_xlnm.Print_Titles" localSheetId="3">'Development Projects'!$9:$9</definedName>
    <definedName name="_xlnm.Print_Titles" localSheetId="11">'Foreign Travel'!$7:$8</definedName>
    <definedName name="_xlnm.Print_Titles" localSheetId="12">'Legal Fees'!$6:$7</definedName>
    <definedName name="_xlnm.Print_Titles" localSheetId="6">'OSR Arrears Report'!$7:$8</definedName>
    <definedName name="_xlnm.Print_Titles" localSheetId="10">'Payroll '!$8:$8</definedName>
    <definedName name="_xlnm.Print_Titles" localSheetId="4">'Programme Based Report'!$8:$9</definedName>
    <definedName name="_xlnm.Print_Titles" localSheetId="1">'Recurrent Exp A'!$5:$6</definedName>
    <definedName name="_xlnm.Print_Titles" localSheetId="5">'Revenue Parformance'!$8:$9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9" i="12" l="1"/>
  <c r="F39" i="12"/>
  <c r="H18" i="12"/>
  <c r="D18" i="12"/>
  <c r="D39" i="12" s="1"/>
  <c r="F39" i="7"/>
  <c r="E39" i="7"/>
  <c r="D39" i="7"/>
  <c r="D53" i="7" s="1"/>
  <c r="H37" i="7"/>
  <c r="G37" i="7"/>
  <c r="G36" i="7"/>
  <c r="G35" i="7"/>
  <c r="G39" i="7" s="1"/>
  <c r="F34" i="7"/>
  <c r="F53" i="7" s="1"/>
  <c r="E34" i="7"/>
  <c r="E53" i="7" s="1"/>
  <c r="D34" i="7"/>
  <c r="H33" i="7"/>
  <c r="G33" i="7"/>
  <c r="H32" i="7"/>
  <c r="G32" i="7"/>
  <c r="H31" i="7"/>
  <c r="G31" i="7"/>
  <c r="H30" i="7"/>
  <c r="G30" i="7"/>
  <c r="H29" i="7"/>
  <c r="G29" i="7"/>
  <c r="H28" i="7"/>
  <c r="G28" i="7"/>
  <c r="H27" i="7"/>
  <c r="G27" i="7"/>
  <c r="H26" i="7"/>
  <c r="G26" i="7"/>
  <c r="H25" i="7"/>
  <c r="G25" i="7"/>
  <c r="H24" i="7"/>
  <c r="G24" i="7"/>
  <c r="H23" i="7"/>
  <c r="G23" i="7"/>
  <c r="H22" i="7"/>
  <c r="G22" i="7"/>
  <c r="H21" i="7"/>
  <c r="G21" i="7"/>
  <c r="G34" i="7" s="1"/>
  <c r="D19" i="7"/>
  <c r="G16" i="7"/>
  <c r="G15" i="7"/>
  <c r="G13" i="7"/>
  <c r="F13" i="7"/>
  <c r="H13" i="7" s="1"/>
  <c r="E13" i="7"/>
  <c r="D13" i="7"/>
  <c r="G12" i="7"/>
  <c r="G11" i="7"/>
  <c r="G10" i="7"/>
  <c r="C38" i="13"/>
  <c r="D22" i="13"/>
  <c r="C22" i="13"/>
  <c r="E15" i="13"/>
  <c r="E13" i="13"/>
  <c r="E12" i="13"/>
  <c r="E11" i="13"/>
  <c r="E10" i="13"/>
  <c r="E9" i="13"/>
  <c r="G9" i="13" s="1"/>
  <c r="G53" i="7" l="1"/>
  <c r="E22" i="13"/>
  <c r="F10" i="13"/>
  <c r="F11" i="13" s="1"/>
  <c r="F12" i="13" s="1"/>
  <c r="F13" i="13" s="1"/>
  <c r="F72" i="15"/>
  <c r="F14" i="13" l="1"/>
  <c r="G14" i="13" s="1"/>
  <c r="G13" i="13"/>
  <c r="G12" i="13"/>
  <c r="G10" i="13"/>
  <c r="G11" i="13"/>
  <c r="C471" i="6"/>
  <c r="B471" i="6"/>
  <c r="C431" i="6"/>
  <c r="B431" i="6"/>
  <c r="C428" i="6"/>
  <c r="B428" i="6"/>
  <c r="C425" i="6"/>
  <c r="B425" i="6"/>
  <c r="C422" i="6"/>
  <c r="B422" i="6"/>
  <c r="C419" i="6"/>
  <c r="B419" i="6"/>
  <c r="C414" i="6"/>
  <c r="B414" i="6"/>
  <c r="C410" i="6"/>
  <c r="B410" i="6"/>
  <c r="C399" i="6"/>
  <c r="B399" i="6"/>
  <c r="C292" i="6"/>
  <c r="B292" i="6"/>
  <c r="C178" i="6"/>
  <c r="B178" i="6"/>
  <c r="C135" i="6"/>
  <c r="B135" i="6"/>
  <c r="C112" i="6"/>
  <c r="B112" i="6"/>
  <c r="C82" i="6"/>
  <c r="B82" i="6"/>
  <c r="C71" i="6"/>
  <c r="B71" i="6"/>
  <c r="C66" i="6"/>
  <c r="B66" i="6"/>
  <c r="C46" i="6"/>
  <c r="B46" i="6"/>
  <c r="C11" i="6"/>
  <c r="B11" i="6"/>
  <c r="D470" i="6"/>
  <c r="D469" i="6"/>
  <c r="D468" i="6"/>
  <c r="D467" i="6"/>
  <c r="D466" i="6"/>
  <c r="D465" i="6"/>
  <c r="D464" i="6"/>
  <c r="D463" i="6"/>
  <c r="D462" i="6"/>
  <c r="D461" i="6"/>
  <c r="D460" i="6"/>
  <c r="D459" i="6"/>
  <c r="D458" i="6"/>
  <c r="D457" i="6"/>
  <c r="D456" i="6"/>
  <c r="D455" i="6"/>
  <c r="D454" i="6"/>
  <c r="D453" i="6"/>
  <c r="D452" i="6"/>
  <c r="D451" i="6"/>
  <c r="D450" i="6"/>
  <c r="D449" i="6"/>
  <c r="D448" i="6"/>
  <c r="D447" i="6"/>
  <c r="D446" i="6"/>
  <c r="D445" i="6"/>
  <c r="D444" i="6"/>
  <c r="D443" i="6"/>
  <c r="D442" i="6"/>
  <c r="D441" i="6"/>
  <c r="D440" i="6"/>
  <c r="D439" i="6"/>
  <c r="D438" i="6"/>
  <c r="D437" i="6"/>
  <c r="D436" i="6"/>
  <c r="D435" i="6"/>
  <c r="D434" i="6"/>
  <c r="D433" i="6"/>
  <c r="D430" i="6"/>
  <c r="D431" i="6" s="1"/>
  <c r="D427" i="6"/>
  <c r="D428" i="6" s="1"/>
  <c r="D424" i="6"/>
  <c r="D425" i="6" s="1"/>
  <c r="D421" i="6"/>
  <c r="D422" i="6" s="1"/>
  <c r="D418" i="6"/>
  <c r="D417" i="6"/>
  <c r="D416" i="6"/>
  <c r="D413" i="6"/>
  <c r="D414" i="6" s="1"/>
  <c r="D412" i="6"/>
  <c r="D409" i="6"/>
  <c r="D408" i="6"/>
  <c r="D407" i="6"/>
  <c r="D406" i="6"/>
  <c r="D405" i="6"/>
  <c r="D404" i="6"/>
  <c r="D403" i="6"/>
  <c r="D402" i="6"/>
  <c r="D401" i="6"/>
  <c r="D398" i="6"/>
  <c r="D397" i="6"/>
  <c r="D396" i="6"/>
  <c r="D395" i="6"/>
  <c r="D394" i="6"/>
  <c r="D393" i="6"/>
  <c r="D392" i="6"/>
  <c r="D391" i="6"/>
  <c r="D390" i="6"/>
  <c r="D389" i="6"/>
  <c r="D388" i="6"/>
  <c r="D387" i="6"/>
  <c r="D386" i="6"/>
  <c r="D385" i="6"/>
  <c r="D384" i="6"/>
  <c r="D383" i="6"/>
  <c r="D382" i="6"/>
  <c r="D381" i="6"/>
  <c r="D380" i="6"/>
  <c r="D379" i="6"/>
  <c r="D378" i="6"/>
  <c r="D377" i="6"/>
  <c r="D376" i="6"/>
  <c r="D375" i="6"/>
  <c r="D374" i="6"/>
  <c r="D373" i="6"/>
  <c r="D372" i="6"/>
  <c r="D371" i="6"/>
  <c r="D370" i="6"/>
  <c r="D369" i="6"/>
  <c r="D368" i="6"/>
  <c r="D367" i="6"/>
  <c r="D366" i="6"/>
  <c r="D365" i="6"/>
  <c r="D364" i="6"/>
  <c r="D363" i="6"/>
  <c r="D362" i="6"/>
  <c r="D361" i="6"/>
  <c r="D360" i="6"/>
  <c r="D359" i="6"/>
  <c r="D358" i="6"/>
  <c r="D357" i="6"/>
  <c r="D356" i="6"/>
  <c r="D355" i="6"/>
  <c r="D354" i="6"/>
  <c r="D353" i="6"/>
  <c r="D352" i="6"/>
  <c r="D351" i="6"/>
  <c r="D350" i="6"/>
  <c r="D349" i="6"/>
  <c r="D348" i="6"/>
  <c r="D347" i="6"/>
  <c r="D346" i="6"/>
  <c r="D345" i="6"/>
  <c r="D344" i="6"/>
  <c r="D343" i="6"/>
  <c r="D342" i="6"/>
  <c r="D341" i="6"/>
  <c r="D340" i="6"/>
  <c r="D339" i="6"/>
  <c r="D338" i="6"/>
  <c r="D337" i="6"/>
  <c r="D336" i="6"/>
  <c r="D335" i="6"/>
  <c r="D334" i="6"/>
  <c r="D333" i="6"/>
  <c r="D332" i="6"/>
  <c r="D331" i="6"/>
  <c r="D330" i="6"/>
  <c r="D329" i="6"/>
  <c r="D328" i="6"/>
  <c r="D327" i="6"/>
  <c r="D326" i="6"/>
  <c r="D325" i="6"/>
  <c r="D324" i="6"/>
  <c r="D323" i="6"/>
  <c r="D322" i="6"/>
  <c r="D321" i="6"/>
  <c r="D320" i="6"/>
  <c r="D319" i="6"/>
  <c r="D318" i="6"/>
  <c r="D317" i="6"/>
  <c r="D316" i="6"/>
  <c r="D315" i="6"/>
  <c r="D314" i="6"/>
  <c r="D313" i="6"/>
  <c r="D312" i="6"/>
  <c r="D311" i="6"/>
  <c r="D310" i="6"/>
  <c r="D309" i="6"/>
  <c r="D308" i="6"/>
  <c r="D307" i="6"/>
  <c r="D306" i="6"/>
  <c r="D305" i="6"/>
  <c r="D304" i="6"/>
  <c r="D303" i="6"/>
  <c r="D302" i="6"/>
  <c r="D301" i="6"/>
  <c r="D300" i="6"/>
  <c r="D299" i="6"/>
  <c r="D298" i="6"/>
  <c r="D297" i="6"/>
  <c r="D296" i="6"/>
  <c r="D295" i="6"/>
  <c r="D294" i="6"/>
  <c r="D291" i="6"/>
  <c r="D290" i="6"/>
  <c r="D289" i="6"/>
  <c r="D288" i="6"/>
  <c r="D287" i="6"/>
  <c r="D286" i="6"/>
  <c r="D285" i="6"/>
  <c r="D284" i="6"/>
  <c r="D283" i="6"/>
  <c r="D282" i="6"/>
  <c r="D281" i="6"/>
  <c r="D280" i="6"/>
  <c r="D279" i="6"/>
  <c r="D278" i="6"/>
  <c r="D277" i="6"/>
  <c r="D276" i="6"/>
  <c r="D275" i="6"/>
  <c r="D274" i="6"/>
  <c r="D273" i="6"/>
  <c r="D272" i="6"/>
  <c r="D271" i="6"/>
  <c r="D270" i="6"/>
  <c r="D269" i="6"/>
  <c r="D268" i="6"/>
  <c r="D267" i="6"/>
  <c r="D266" i="6"/>
  <c r="D265" i="6"/>
  <c r="D264" i="6"/>
  <c r="D263" i="6"/>
  <c r="D262" i="6"/>
  <c r="D261" i="6"/>
  <c r="D260" i="6"/>
  <c r="D259" i="6"/>
  <c r="D258" i="6"/>
  <c r="D257" i="6"/>
  <c r="D256" i="6"/>
  <c r="D255" i="6"/>
  <c r="D254" i="6"/>
  <c r="D253" i="6"/>
  <c r="D252" i="6"/>
  <c r="D251" i="6"/>
  <c r="D250" i="6"/>
  <c r="D249" i="6"/>
  <c r="D248" i="6"/>
  <c r="D247" i="6"/>
  <c r="D246" i="6"/>
  <c r="D245" i="6"/>
  <c r="D244" i="6"/>
  <c r="D243" i="6"/>
  <c r="D242" i="6"/>
  <c r="D241" i="6"/>
  <c r="D240" i="6"/>
  <c r="D239" i="6"/>
  <c r="D238" i="6"/>
  <c r="D237" i="6"/>
  <c r="D236" i="6"/>
  <c r="D235" i="6"/>
  <c r="D234" i="6"/>
  <c r="D233" i="6"/>
  <c r="D232" i="6"/>
  <c r="D231" i="6"/>
  <c r="D230" i="6"/>
  <c r="D229" i="6"/>
  <c r="D228" i="6"/>
  <c r="D227" i="6"/>
  <c r="D226" i="6"/>
  <c r="D225" i="6"/>
  <c r="D224" i="6"/>
  <c r="D223" i="6"/>
  <c r="D222" i="6"/>
  <c r="D221" i="6"/>
  <c r="D220" i="6"/>
  <c r="D219" i="6"/>
  <c r="D218" i="6"/>
  <c r="D217" i="6"/>
  <c r="D216" i="6"/>
  <c r="D215" i="6"/>
  <c r="D214" i="6"/>
  <c r="D213" i="6"/>
  <c r="D212" i="6"/>
  <c r="D211" i="6"/>
  <c r="D210" i="6"/>
  <c r="D209" i="6"/>
  <c r="D208" i="6"/>
  <c r="D207" i="6"/>
  <c r="D206" i="6"/>
  <c r="D205" i="6"/>
  <c r="D204" i="6"/>
  <c r="D203" i="6"/>
  <c r="D202" i="6"/>
  <c r="D201" i="6"/>
  <c r="D200" i="6"/>
  <c r="D199" i="6"/>
  <c r="D198" i="6"/>
  <c r="D197" i="6"/>
  <c r="D196" i="6"/>
  <c r="D195" i="6"/>
  <c r="D194" i="6"/>
  <c r="D193" i="6"/>
  <c r="D192" i="6"/>
  <c r="D191" i="6"/>
  <c r="D190" i="6"/>
  <c r="D189" i="6"/>
  <c r="D188" i="6"/>
  <c r="D187" i="6"/>
  <c r="D186" i="6"/>
  <c r="D185" i="6"/>
  <c r="D184" i="6"/>
  <c r="D183" i="6"/>
  <c r="D182" i="6"/>
  <c r="D181" i="6"/>
  <c r="D180" i="6"/>
  <c r="D177" i="6"/>
  <c r="D176" i="6"/>
  <c r="D175" i="6"/>
  <c r="D174" i="6"/>
  <c r="D173" i="6"/>
  <c r="D172" i="6"/>
  <c r="D171" i="6"/>
  <c r="D170" i="6"/>
  <c r="D169" i="6"/>
  <c r="D168" i="6"/>
  <c r="D167" i="6"/>
  <c r="D166" i="6"/>
  <c r="D165" i="6"/>
  <c r="D164" i="6"/>
  <c r="D163" i="6"/>
  <c r="D162" i="6"/>
  <c r="D161" i="6"/>
  <c r="D160" i="6"/>
  <c r="D159" i="6"/>
  <c r="D158" i="6"/>
  <c r="D157" i="6"/>
  <c r="D156" i="6"/>
  <c r="D155" i="6"/>
  <c r="D154" i="6"/>
  <c r="D153" i="6"/>
  <c r="D152" i="6"/>
  <c r="D151" i="6"/>
  <c r="D150" i="6"/>
  <c r="D149" i="6"/>
  <c r="D148" i="6"/>
  <c r="D147" i="6"/>
  <c r="D146" i="6"/>
  <c r="D145" i="6"/>
  <c r="D144" i="6"/>
  <c r="D143" i="6"/>
  <c r="D142" i="6"/>
  <c r="D141" i="6"/>
  <c r="D140" i="6"/>
  <c r="D139" i="6"/>
  <c r="D138" i="6"/>
  <c r="D137" i="6"/>
  <c r="D134" i="6"/>
  <c r="D133" i="6"/>
  <c r="D132" i="6"/>
  <c r="D131" i="6"/>
  <c r="D130" i="6"/>
  <c r="D129" i="6"/>
  <c r="D128" i="6"/>
  <c r="D127" i="6"/>
  <c r="D126" i="6"/>
  <c r="D125" i="6"/>
  <c r="D124" i="6"/>
  <c r="D123" i="6"/>
  <c r="D122" i="6"/>
  <c r="D121" i="6"/>
  <c r="D120" i="6"/>
  <c r="D119" i="6"/>
  <c r="D118" i="6"/>
  <c r="D117" i="6"/>
  <c r="D116" i="6"/>
  <c r="D115" i="6"/>
  <c r="D135" i="6" s="1"/>
  <c r="D114" i="6"/>
  <c r="D111" i="6"/>
  <c r="D110" i="6"/>
  <c r="D109" i="6"/>
  <c r="D108" i="6"/>
  <c r="D107" i="6"/>
  <c r="D106" i="6"/>
  <c r="D105" i="6"/>
  <c r="D104" i="6"/>
  <c r="D103" i="6"/>
  <c r="D102" i="6"/>
  <c r="D101" i="6"/>
  <c r="D100" i="6"/>
  <c r="D99" i="6"/>
  <c r="D98" i="6"/>
  <c r="D97" i="6"/>
  <c r="D96" i="6"/>
  <c r="D95" i="6"/>
  <c r="D94" i="6"/>
  <c r="D93" i="6"/>
  <c r="D92" i="6"/>
  <c r="D91" i="6"/>
  <c r="D90" i="6"/>
  <c r="D89" i="6"/>
  <c r="D88" i="6"/>
  <c r="D87" i="6"/>
  <c r="D86" i="6"/>
  <c r="D85" i="6"/>
  <c r="D84" i="6"/>
  <c r="D81" i="6"/>
  <c r="D80" i="6"/>
  <c r="D79" i="6"/>
  <c r="D78" i="6"/>
  <c r="D77" i="6"/>
  <c r="D76" i="6"/>
  <c r="D75" i="6"/>
  <c r="D74" i="6"/>
  <c r="D73" i="6"/>
  <c r="D70" i="6"/>
  <c r="D69" i="6"/>
  <c r="D71" i="6" s="1"/>
  <c r="D65" i="6"/>
  <c r="D64" i="6"/>
  <c r="D63" i="6"/>
  <c r="D62" i="6"/>
  <c r="D61" i="6"/>
  <c r="D60" i="6"/>
  <c r="D59" i="6"/>
  <c r="D58" i="6"/>
  <c r="D57" i="6"/>
  <c r="D56" i="6"/>
  <c r="D55" i="6"/>
  <c r="D54" i="6"/>
  <c r="D53" i="6"/>
  <c r="D52" i="6"/>
  <c r="D51" i="6"/>
  <c r="D50" i="6"/>
  <c r="D49" i="6"/>
  <c r="D48"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0" i="6"/>
  <c r="D9" i="6"/>
  <c r="D8" i="6"/>
  <c r="D11" i="6" s="1"/>
  <c r="D410" i="6" l="1"/>
  <c r="D471" i="6"/>
  <c r="D419" i="6"/>
  <c r="D178" i="6"/>
  <c r="D112" i="6"/>
  <c r="D46" i="6"/>
  <c r="D292" i="6"/>
  <c r="D399" i="6"/>
  <c r="D82" i="6"/>
  <c r="D66" i="6"/>
  <c r="H147" i="3"/>
  <c r="G149" i="3"/>
  <c r="I148" i="3"/>
  <c r="H148" i="3"/>
  <c r="I145" i="3"/>
  <c r="I144" i="3"/>
  <c r="I143" i="3"/>
  <c r="I142" i="3"/>
  <c r="I140" i="3"/>
  <c r="H140" i="3"/>
  <c r="H139" i="3"/>
  <c r="I137" i="3"/>
  <c r="H136" i="3"/>
  <c r="H134" i="3"/>
  <c r="H132" i="3"/>
  <c r="I131" i="3"/>
  <c r="H131" i="3"/>
  <c r="I130" i="3"/>
  <c r="H130" i="3"/>
  <c r="H128" i="3"/>
  <c r="H126" i="3"/>
  <c r="H124" i="3"/>
  <c r="H123" i="3"/>
  <c r="H122" i="3"/>
  <c r="H121" i="3"/>
  <c r="H119" i="3"/>
  <c r="H118" i="3"/>
  <c r="H117" i="3"/>
  <c r="I115" i="3"/>
  <c r="H115" i="3"/>
  <c r="H113" i="3"/>
  <c r="H111" i="3"/>
  <c r="H109" i="3"/>
  <c r="H108" i="3"/>
  <c r="H107" i="3"/>
  <c r="H106" i="3"/>
  <c r="I105" i="3"/>
  <c r="H105" i="3"/>
  <c r="I103" i="3"/>
  <c r="H103" i="3"/>
  <c r="F101" i="3"/>
  <c r="E101" i="3"/>
  <c r="E149" i="3" s="1"/>
  <c r="I149" i="3" s="1"/>
  <c r="D101" i="3"/>
  <c r="F100" i="3"/>
  <c r="D100" i="3"/>
  <c r="H98" i="3"/>
  <c r="H96" i="3"/>
  <c r="H94" i="3"/>
  <c r="I92" i="3"/>
  <c r="H91" i="3"/>
  <c r="H89" i="3"/>
  <c r="I88" i="3"/>
  <c r="H88" i="3"/>
  <c r="I86" i="3"/>
  <c r="H85" i="3"/>
  <c r="H83" i="3"/>
  <c r="I81" i="3"/>
  <c r="H81" i="3"/>
  <c r="I79" i="3"/>
  <c r="H79" i="3"/>
  <c r="I77" i="3"/>
  <c r="H77" i="3"/>
  <c r="I75" i="3"/>
  <c r="H75" i="3"/>
  <c r="I73" i="3"/>
  <c r="H73" i="3"/>
  <c r="I71" i="3"/>
  <c r="H71" i="3"/>
  <c r="I69" i="3"/>
  <c r="H69" i="3"/>
  <c r="H67" i="3"/>
  <c r="I66" i="3"/>
  <c r="H66" i="3"/>
  <c r="H64" i="3"/>
  <c r="I63" i="3"/>
  <c r="H63" i="3"/>
  <c r="H61" i="3"/>
  <c r="H60" i="3"/>
  <c r="I58" i="3"/>
  <c r="H58" i="3"/>
  <c r="I56" i="3"/>
  <c r="H56" i="3"/>
  <c r="I54" i="3"/>
  <c r="H53" i="3"/>
  <c r="I51" i="3"/>
  <c r="H51" i="3"/>
  <c r="H50" i="3"/>
  <c r="I48" i="3"/>
  <c r="H48" i="3"/>
  <c r="H46" i="3"/>
  <c r="H44" i="3"/>
  <c r="I43" i="3"/>
  <c r="I42" i="3"/>
  <c r="H42" i="3"/>
  <c r="I40" i="3"/>
  <c r="I38" i="3"/>
  <c r="I36" i="3"/>
  <c r="I34" i="3"/>
  <c r="I32" i="3"/>
  <c r="H31" i="3"/>
  <c r="I29" i="3"/>
  <c r="H29" i="3"/>
  <c r="I28" i="3"/>
  <c r="H27" i="3"/>
  <c r="I25" i="3"/>
  <c r="H25" i="3"/>
  <c r="H24" i="3"/>
  <c r="I23" i="3"/>
  <c r="H23" i="3"/>
  <c r="I21" i="3"/>
  <c r="H21" i="3"/>
  <c r="I19" i="3"/>
  <c r="I18" i="3"/>
  <c r="H18" i="3"/>
  <c r="H16" i="3"/>
  <c r="H15" i="3"/>
  <c r="I14" i="3"/>
  <c r="H14" i="3"/>
  <c r="H101" i="3" l="1"/>
  <c r="I101" i="3"/>
  <c r="D149" i="3"/>
  <c r="F149" i="3"/>
  <c r="H149" i="3" s="1"/>
  <c r="H100" i="3"/>
  <c r="D136" i="23"/>
  <c r="E136" i="23"/>
  <c r="C136" i="23"/>
  <c r="C588" i="4"/>
  <c r="B588" i="4"/>
  <c r="D544" i="4"/>
  <c r="D545" i="4"/>
  <c r="D546" i="4"/>
  <c r="D547" i="4"/>
  <c r="D548" i="4"/>
  <c r="D549" i="4"/>
  <c r="D550" i="4"/>
  <c r="D551" i="4"/>
  <c r="D552" i="4"/>
  <c r="D553" i="4"/>
  <c r="D554" i="4"/>
  <c r="D555" i="4"/>
  <c r="D556" i="4"/>
  <c r="D557" i="4"/>
  <c r="D558" i="4"/>
  <c r="D559" i="4"/>
  <c r="D560" i="4"/>
  <c r="D561" i="4"/>
  <c r="D562" i="4"/>
  <c r="D563" i="4"/>
  <c r="D564" i="4"/>
  <c r="D565" i="4"/>
  <c r="D566" i="4"/>
  <c r="D567" i="4"/>
  <c r="D568" i="4"/>
  <c r="D569" i="4"/>
  <c r="D570" i="4"/>
  <c r="D571" i="4"/>
  <c r="D572" i="4"/>
  <c r="D573" i="4"/>
  <c r="D574" i="4"/>
  <c r="D575" i="4"/>
  <c r="D576" i="4"/>
  <c r="D577" i="4"/>
  <c r="D578" i="4"/>
  <c r="D579" i="4"/>
  <c r="D580" i="4"/>
  <c r="D581" i="4"/>
  <c r="D582" i="4"/>
  <c r="D583" i="4"/>
  <c r="D584" i="4"/>
  <c r="D585" i="4"/>
  <c r="D586" i="4"/>
  <c r="D587" i="4"/>
  <c r="D543" i="4"/>
  <c r="C541" i="4"/>
  <c r="B541" i="4"/>
  <c r="D540" i="4"/>
  <c r="D541" i="4" s="1"/>
  <c r="C538" i="4"/>
  <c r="B538" i="4"/>
  <c r="D537" i="4"/>
  <c r="D538" i="4" s="1"/>
  <c r="C535" i="4"/>
  <c r="B535" i="4"/>
  <c r="D519" i="4"/>
  <c r="D520" i="4"/>
  <c r="D521" i="4"/>
  <c r="D522" i="4"/>
  <c r="D523" i="4"/>
  <c r="D524" i="4"/>
  <c r="D525" i="4"/>
  <c r="D526" i="4"/>
  <c r="D527" i="4"/>
  <c r="D528" i="4"/>
  <c r="D529" i="4"/>
  <c r="D530" i="4"/>
  <c r="D531" i="4"/>
  <c r="D532" i="4"/>
  <c r="D533" i="4"/>
  <c r="D534" i="4"/>
  <c r="D518" i="4"/>
  <c r="C516" i="4"/>
  <c r="B516" i="4"/>
  <c r="D515" i="4"/>
  <c r="D516" i="4" s="1"/>
  <c r="C513" i="4"/>
  <c r="B513" i="4"/>
  <c r="D512" i="4"/>
  <c r="D513" i="4" s="1"/>
  <c r="C510" i="4"/>
  <c r="B510" i="4"/>
  <c r="D485" i="4"/>
  <c r="D486" i="4"/>
  <c r="D487" i="4"/>
  <c r="D488" i="4"/>
  <c r="D489" i="4"/>
  <c r="D490" i="4"/>
  <c r="D491" i="4"/>
  <c r="D492" i="4"/>
  <c r="D493" i="4"/>
  <c r="D494" i="4"/>
  <c r="D495" i="4"/>
  <c r="D496" i="4"/>
  <c r="D497" i="4"/>
  <c r="D498" i="4"/>
  <c r="D499" i="4"/>
  <c r="D500" i="4"/>
  <c r="D501" i="4"/>
  <c r="D502" i="4"/>
  <c r="D503" i="4"/>
  <c r="D504" i="4"/>
  <c r="D505" i="4"/>
  <c r="D506" i="4"/>
  <c r="D507" i="4"/>
  <c r="D508" i="4"/>
  <c r="D509" i="4"/>
  <c r="D484" i="4"/>
  <c r="C482" i="4"/>
  <c r="B482" i="4"/>
  <c r="D452" i="4"/>
  <c r="D453" i="4"/>
  <c r="D454" i="4"/>
  <c r="D455" i="4"/>
  <c r="D456" i="4"/>
  <c r="D457" i="4"/>
  <c r="D458" i="4"/>
  <c r="D459" i="4"/>
  <c r="D460" i="4"/>
  <c r="D461" i="4"/>
  <c r="D462" i="4"/>
  <c r="D463" i="4"/>
  <c r="D464" i="4"/>
  <c r="D465" i="4"/>
  <c r="D466" i="4"/>
  <c r="D467" i="4"/>
  <c r="D468" i="4"/>
  <c r="D469" i="4"/>
  <c r="D470" i="4"/>
  <c r="D471" i="4"/>
  <c r="D472" i="4"/>
  <c r="D473" i="4"/>
  <c r="D474" i="4"/>
  <c r="D475" i="4"/>
  <c r="D476" i="4"/>
  <c r="D477" i="4"/>
  <c r="D478" i="4"/>
  <c r="D479" i="4"/>
  <c r="D480" i="4"/>
  <c r="D481" i="4"/>
  <c r="D451" i="4"/>
  <c r="C449" i="4"/>
  <c r="B449" i="4"/>
  <c r="D410" i="4"/>
  <c r="D411" i="4"/>
  <c r="D412" i="4"/>
  <c r="D413" i="4"/>
  <c r="D414" i="4"/>
  <c r="D415" i="4"/>
  <c r="D416" i="4"/>
  <c r="D417" i="4"/>
  <c r="D418" i="4"/>
  <c r="D419" i="4"/>
  <c r="D420" i="4"/>
  <c r="D421" i="4"/>
  <c r="D422" i="4"/>
  <c r="D423" i="4"/>
  <c r="D424" i="4"/>
  <c r="D425" i="4"/>
  <c r="D426" i="4"/>
  <c r="D427" i="4"/>
  <c r="D428" i="4"/>
  <c r="D429" i="4"/>
  <c r="D430" i="4"/>
  <c r="D431" i="4"/>
  <c r="D432" i="4"/>
  <c r="D433" i="4"/>
  <c r="D434" i="4"/>
  <c r="D435" i="4"/>
  <c r="D436" i="4"/>
  <c r="D437" i="4"/>
  <c r="D438" i="4"/>
  <c r="D439" i="4"/>
  <c r="D440" i="4"/>
  <c r="D441" i="4"/>
  <c r="D442" i="4"/>
  <c r="D443" i="4"/>
  <c r="D444" i="4"/>
  <c r="D445" i="4"/>
  <c r="D446" i="4"/>
  <c r="D447" i="4"/>
  <c r="D448" i="4"/>
  <c r="D409" i="4"/>
  <c r="C407" i="4"/>
  <c r="B407" i="4"/>
  <c r="D386" i="4"/>
  <c r="D387" i="4"/>
  <c r="D388" i="4"/>
  <c r="D389" i="4"/>
  <c r="D390" i="4"/>
  <c r="D391" i="4"/>
  <c r="D392" i="4"/>
  <c r="D393" i="4"/>
  <c r="D394" i="4"/>
  <c r="D395" i="4"/>
  <c r="D396" i="4"/>
  <c r="D397" i="4"/>
  <c r="D398" i="4"/>
  <c r="D399" i="4"/>
  <c r="D400" i="4"/>
  <c r="D401" i="4"/>
  <c r="D402" i="4"/>
  <c r="D403" i="4"/>
  <c r="D404" i="4"/>
  <c r="D405" i="4"/>
  <c r="D406" i="4"/>
  <c r="D385" i="4"/>
  <c r="C383" i="4"/>
  <c r="B383" i="4"/>
  <c r="D360" i="4"/>
  <c r="D361" i="4"/>
  <c r="D362" i="4"/>
  <c r="D363" i="4"/>
  <c r="D364" i="4"/>
  <c r="D365" i="4"/>
  <c r="D366" i="4"/>
  <c r="D367" i="4"/>
  <c r="D368" i="4"/>
  <c r="D369" i="4"/>
  <c r="D370" i="4"/>
  <c r="D371" i="4"/>
  <c r="D372" i="4"/>
  <c r="D373" i="4"/>
  <c r="D374" i="4"/>
  <c r="D375" i="4"/>
  <c r="D376" i="4"/>
  <c r="D377" i="4"/>
  <c r="D378" i="4"/>
  <c r="D379" i="4"/>
  <c r="D380" i="4"/>
  <c r="D381" i="4"/>
  <c r="D382" i="4"/>
  <c r="D359" i="4"/>
  <c r="D383" i="4" s="1"/>
  <c r="C357" i="4"/>
  <c r="B357" i="4"/>
  <c r="D328" i="4"/>
  <c r="D329" i="4"/>
  <c r="D330" i="4"/>
  <c r="D331" i="4"/>
  <c r="D332" i="4"/>
  <c r="D333" i="4"/>
  <c r="D334" i="4"/>
  <c r="D335" i="4"/>
  <c r="D336" i="4"/>
  <c r="D337" i="4"/>
  <c r="D338" i="4"/>
  <c r="D339" i="4"/>
  <c r="D340" i="4"/>
  <c r="D341" i="4"/>
  <c r="D342" i="4"/>
  <c r="D343" i="4"/>
  <c r="D344" i="4"/>
  <c r="D345" i="4"/>
  <c r="D346" i="4"/>
  <c r="D347" i="4"/>
  <c r="D348" i="4"/>
  <c r="D349" i="4"/>
  <c r="D350" i="4"/>
  <c r="D351" i="4"/>
  <c r="D352" i="4"/>
  <c r="D353" i="4"/>
  <c r="D354" i="4"/>
  <c r="D355" i="4"/>
  <c r="D356" i="4"/>
  <c r="D327" i="4"/>
  <c r="C325" i="4"/>
  <c r="B325" i="4"/>
  <c r="D287" i="4"/>
  <c r="D288" i="4"/>
  <c r="D289" i="4"/>
  <c r="D290" i="4"/>
  <c r="D291" i="4"/>
  <c r="D292" i="4"/>
  <c r="D293" i="4"/>
  <c r="D294" i="4"/>
  <c r="D295" i="4"/>
  <c r="D296" i="4"/>
  <c r="D297" i="4"/>
  <c r="D298" i="4"/>
  <c r="D299" i="4"/>
  <c r="D300" i="4"/>
  <c r="D301" i="4"/>
  <c r="D302" i="4"/>
  <c r="D303" i="4"/>
  <c r="D304" i="4"/>
  <c r="D305" i="4"/>
  <c r="D306" i="4"/>
  <c r="D307" i="4"/>
  <c r="D308" i="4"/>
  <c r="D309" i="4"/>
  <c r="D310" i="4"/>
  <c r="D311" i="4"/>
  <c r="D312" i="4"/>
  <c r="D313" i="4"/>
  <c r="D314" i="4"/>
  <c r="D315" i="4"/>
  <c r="D316" i="4"/>
  <c r="D317" i="4"/>
  <c r="D318" i="4"/>
  <c r="D319" i="4"/>
  <c r="D320" i="4"/>
  <c r="D321" i="4"/>
  <c r="D322" i="4"/>
  <c r="D323" i="4"/>
  <c r="D324" i="4"/>
  <c r="D286" i="4"/>
  <c r="C284" i="4"/>
  <c r="B284" i="4"/>
  <c r="D254" i="4"/>
  <c r="D255" i="4"/>
  <c r="D256" i="4"/>
  <c r="D257" i="4"/>
  <c r="D258" i="4"/>
  <c r="D259" i="4"/>
  <c r="D260" i="4"/>
  <c r="D261" i="4"/>
  <c r="D262" i="4"/>
  <c r="D263" i="4"/>
  <c r="D264" i="4"/>
  <c r="D265" i="4"/>
  <c r="D266" i="4"/>
  <c r="D267" i="4"/>
  <c r="D268" i="4"/>
  <c r="D269" i="4"/>
  <c r="D270" i="4"/>
  <c r="D271" i="4"/>
  <c r="D272" i="4"/>
  <c r="D273" i="4"/>
  <c r="D274" i="4"/>
  <c r="D275" i="4"/>
  <c r="D276" i="4"/>
  <c r="D277" i="4"/>
  <c r="D278" i="4"/>
  <c r="D279" i="4"/>
  <c r="D280" i="4"/>
  <c r="D281" i="4"/>
  <c r="D282" i="4"/>
  <c r="D283" i="4"/>
  <c r="D253" i="4"/>
  <c r="C251" i="4"/>
  <c r="B251" i="4"/>
  <c r="D210" i="4"/>
  <c r="D211" i="4"/>
  <c r="D212" i="4"/>
  <c r="D213" i="4"/>
  <c r="D214" i="4"/>
  <c r="D215" i="4"/>
  <c r="D216" i="4"/>
  <c r="D217" i="4"/>
  <c r="D218" i="4"/>
  <c r="D219" i="4"/>
  <c r="D220" i="4"/>
  <c r="D221" i="4"/>
  <c r="D222" i="4"/>
  <c r="D223" i="4"/>
  <c r="D224" i="4"/>
  <c r="D225" i="4"/>
  <c r="D226" i="4"/>
  <c r="D227" i="4"/>
  <c r="D228" i="4"/>
  <c r="D229" i="4"/>
  <c r="D230" i="4"/>
  <c r="D231" i="4"/>
  <c r="D232" i="4"/>
  <c r="D233" i="4"/>
  <c r="D234" i="4"/>
  <c r="D235" i="4"/>
  <c r="D236" i="4"/>
  <c r="D237" i="4"/>
  <c r="D238" i="4"/>
  <c r="D239" i="4"/>
  <c r="D240" i="4"/>
  <c r="D241" i="4"/>
  <c r="D242" i="4"/>
  <c r="D243" i="4"/>
  <c r="D244" i="4"/>
  <c r="D245" i="4"/>
  <c r="D246" i="4"/>
  <c r="D247" i="4"/>
  <c r="D248" i="4"/>
  <c r="D249" i="4"/>
  <c r="D250" i="4"/>
  <c r="D209" i="4"/>
  <c r="C207" i="4"/>
  <c r="B207" i="4"/>
  <c r="D149" i="4"/>
  <c r="D150" i="4"/>
  <c r="D151" i="4"/>
  <c r="D152" i="4"/>
  <c r="D153" i="4"/>
  <c r="D154" i="4"/>
  <c r="D155" i="4"/>
  <c r="D156" i="4"/>
  <c r="D157" i="4"/>
  <c r="D158" i="4"/>
  <c r="D159" i="4"/>
  <c r="D160" i="4"/>
  <c r="D161" i="4"/>
  <c r="D162" i="4"/>
  <c r="D163" i="4"/>
  <c r="D164" i="4"/>
  <c r="D165" i="4"/>
  <c r="D166" i="4"/>
  <c r="D167" i="4"/>
  <c r="D168" i="4"/>
  <c r="D169" i="4"/>
  <c r="D170" i="4"/>
  <c r="D171" i="4"/>
  <c r="D172" i="4"/>
  <c r="D173" i="4"/>
  <c r="D174" i="4"/>
  <c r="D175" i="4"/>
  <c r="D176" i="4"/>
  <c r="D177" i="4"/>
  <c r="D178" i="4"/>
  <c r="D179" i="4"/>
  <c r="D180" i="4"/>
  <c r="D181" i="4"/>
  <c r="D182" i="4"/>
  <c r="D183" i="4"/>
  <c r="D184" i="4"/>
  <c r="D185" i="4"/>
  <c r="D186" i="4"/>
  <c r="D187" i="4"/>
  <c r="D188" i="4"/>
  <c r="D189" i="4"/>
  <c r="D190" i="4"/>
  <c r="D191" i="4"/>
  <c r="D192" i="4"/>
  <c r="D193" i="4"/>
  <c r="D194" i="4"/>
  <c r="D195" i="4"/>
  <c r="D196" i="4"/>
  <c r="D197" i="4"/>
  <c r="D198" i="4"/>
  <c r="D199" i="4"/>
  <c r="D200" i="4"/>
  <c r="D201" i="4"/>
  <c r="D202" i="4"/>
  <c r="D203" i="4"/>
  <c r="D204" i="4"/>
  <c r="D205" i="4"/>
  <c r="D206" i="4"/>
  <c r="D148" i="4"/>
  <c r="C146" i="4"/>
  <c r="B146" i="4"/>
  <c r="D106" i="4"/>
  <c r="D107" i="4"/>
  <c r="D108" i="4"/>
  <c r="D109" i="4"/>
  <c r="D110" i="4"/>
  <c r="D111" i="4"/>
  <c r="D112" i="4"/>
  <c r="D113" i="4"/>
  <c r="D114" i="4"/>
  <c r="D115" i="4"/>
  <c r="D116" i="4"/>
  <c r="D117" i="4"/>
  <c r="D118" i="4"/>
  <c r="D119" i="4"/>
  <c r="D120" i="4"/>
  <c r="D121" i="4"/>
  <c r="D122" i="4"/>
  <c r="D123" i="4"/>
  <c r="D124" i="4"/>
  <c r="D125" i="4"/>
  <c r="D126" i="4"/>
  <c r="D127" i="4"/>
  <c r="D128" i="4"/>
  <c r="D129" i="4"/>
  <c r="D130" i="4"/>
  <c r="D131" i="4"/>
  <c r="D132" i="4"/>
  <c r="D133" i="4"/>
  <c r="D134" i="4"/>
  <c r="D135" i="4"/>
  <c r="D136" i="4"/>
  <c r="D137" i="4"/>
  <c r="D138" i="4"/>
  <c r="D139" i="4"/>
  <c r="D140" i="4"/>
  <c r="D141" i="4"/>
  <c r="D142" i="4"/>
  <c r="D143" i="4"/>
  <c r="D144" i="4"/>
  <c r="D145" i="4"/>
  <c r="D105" i="4"/>
  <c r="D146" i="4" s="1"/>
  <c r="C103" i="4"/>
  <c r="B103" i="4"/>
  <c r="D76" i="4"/>
  <c r="D77" i="4"/>
  <c r="D78" i="4"/>
  <c r="D79" i="4"/>
  <c r="D80" i="4"/>
  <c r="D81" i="4"/>
  <c r="D82" i="4"/>
  <c r="D83" i="4"/>
  <c r="D84" i="4"/>
  <c r="D85" i="4"/>
  <c r="D86" i="4"/>
  <c r="D87" i="4"/>
  <c r="D88" i="4"/>
  <c r="D89" i="4"/>
  <c r="D90" i="4"/>
  <c r="D91" i="4"/>
  <c r="D92" i="4"/>
  <c r="D93" i="4"/>
  <c r="D94" i="4"/>
  <c r="D95" i="4"/>
  <c r="D96" i="4"/>
  <c r="D97" i="4"/>
  <c r="D98" i="4"/>
  <c r="D99" i="4"/>
  <c r="D100" i="4"/>
  <c r="D101" i="4"/>
  <c r="D102" i="4"/>
  <c r="D75" i="4"/>
  <c r="C73" i="4"/>
  <c r="B73" i="4"/>
  <c r="D52" i="4"/>
  <c r="D53" i="4"/>
  <c r="D54" i="4"/>
  <c r="D55" i="4"/>
  <c r="D56" i="4"/>
  <c r="D57" i="4"/>
  <c r="D58" i="4"/>
  <c r="D59" i="4"/>
  <c r="D60" i="4"/>
  <c r="D61" i="4"/>
  <c r="D62" i="4"/>
  <c r="D63" i="4"/>
  <c r="D64" i="4"/>
  <c r="D65" i="4"/>
  <c r="D66" i="4"/>
  <c r="D67" i="4"/>
  <c r="D68" i="4"/>
  <c r="D69" i="4"/>
  <c r="D70" i="4"/>
  <c r="D71" i="4"/>
  <c r="D72" i="4"/>
  <c r="D51" i="4"/>
  <c r="C49" i="4"/>
  <c r="B49"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9" i="4"/>
  <c r="D10" i="4"/>
  <c r="D11" i="4"/>
  <c r="D12" i="4"/>
  <c r="D13" i="4"/>
  <c r="D14" i="4"/>
  <c r="D15" i="4"/>
  <c r="D16" i="4"/>
  <c r="D17" i="4"/>
  <c r="D18" i="4"/>
  <c r="D8" i="4"/>
  <c r="D49" i="4" s="1"/>
  <c r="D251" i="4" l="1"/>
  <c r="D73" i="4"/>
  <c r="D103" i="4"/>
  <c r="D482" i="4"/>
  <c r="D588" i="4"/>
  <c r="D207" i="4"/>
  <c r="D510" i="4"/>
  <c r="D284" i="4"/>
  <c r="D449" i="4"/>
  <c r="D325" i="4"/>
  <c r="D357" i="4"/>
  <c r="D407" i="4"/>
  <c r="D535" i="4"/>
  <c r="H234" i="18"/>
  <c r="H235" i="18"/>
  <c r="H236" i="18"/>
  <c r="H237" i="18"/>
  <c r="H238" i="18"/>
  <c r="H239" i="18"/>
  <c r="H240" i="18"/>
  <c r="H241" i="18"/>
  <c r="H242" i="18"/>
  <c r="H243" i="18"/>
  <c r="H244" i="18"/>
  <c r="H245" i="18"/>
  <c r="H246" i="18"/>
  <c r="H226" i="18"/>
  <c r="H227" i="18"/>
  <c r="H225" i="18"/>
  <c r="H220" i="18"/>
  <c r="H221" i="18"/>
  <c r="H219" i="18"/>
  <c r="H215" i="18"/>
  <c r="H216" i="18"/>
  <c r="H214" i="18"/>
  <c r="H209" i="18"/>
  <c r="H210" i="18"/>
  <c r="H208" i="18"/>
  <c r="H195" i="18"/>
  <c r="H196" i="18"/>
  <c r="H197" i="18"/>
  <c r="H198" i="18"/>
  <c r="H199" i="18"/>
  <c r="H200" i="18"/>
  <c r="H201" i="18"/>
  <c r="H202" i="18"/>
  <c r="H203" i="18"/>
  <c r="H194" i="18"/>
  <c r="H173" i="18"/>
  <c r="H174" i="18"/>
  <c r="H175" i="18"/>
  <c r="H176" i="18"/>
  <c r="H177" i="18"/>
  <c r="H178" i="18"/>
  <c r="H179" i="18"/>
  <c r="H180" i="18"/>
  <c r="H181" i="18"/>
  <c r="H182" i="18"/>
  <c r="H183" i="18"/>
  <c r="H184" i="18"/>
  <c r="H185" i="18"/>
  <c r="H186" i="18"/>
  <c r="H187" i="18"/>
  <c r="H188" i="18"/>
  <c r="H189" i="18"/>
  <c r="H172" i="18"/>
  <c r="G107" i="20" l="1"/>
  <c r="H107" i="20"/>
  <c r="F106" i="20"/>
  <c r="F105" i="20"/>
  <c r="F104" i="20"/>
  <c r="F103" i="20"/>
  <c r="F102" i="20"/>
  <c r="F101" i="20"/>
  <c r="F100" i="20"/>
  <c r="F99" i="20"/>
  <c r="F107" i="20" s="1"/>
  <c r="G97" i="20"/>
  <c r="F97" i="20"/>
  <c r="H96" i="20"/>
  <c r="H95" i="20"/>
  <c r="H94" i="20"/>
  <c r="H93" i="20"/>
  <c r="H92" i="20"/>
  <c r="H91" i="20"/>
  <c r="H90" i="20"/>
  <c r="H89" i="20"/>
  <c r="H88" i="20"/>
  <c r="H87" i="20"/>
  <c r="H86" i="20"/>
  <c r="H85" i="20"/>
  <c r="H84" i="20"/>
  <c r="H83" i="20"/>
  <c r="H82" i="20"/>
  <c r="H81" i="20"/>
  <c r="H80" i="20"/>
  <c r="H79" i="20"/>
  <c r="H78" i="20"/>
  <c r="H77" i="20"/>
  <c r="H76" i="20"/>
  <c r="H75" i="20"/>
  <c r="H74" i="20"/>
  <c r="H73" i="20"/>
  <c r="H72" i="20"/>
  <c r="H71" i="20"/>
  <c r="H70" i="20"/>
  <c r="H69" i="20"/>
  <c r="H68" i="20"/>
  <c r="H67" i="20"/>
  <c r="H66" i="20"/>
  <c r="H65" i="20"/>
  <c r="H64" i="20"/>
  <c r="H63" i="20"/>
  <c r="H62" i="20"/>
  <c r="H61" i="20"/>
  <c r="H60" i="20"/>
  <c r="H59" i="20"/>
  <c r="H58" i="20"/>
  <c r="H57" i="20"/>
  <c r="H56" i="20"/>
  <c r="H55" i="20"/>
  <c r="H54" i="20"/>
  <c r="H53" i="20"/>
  <c r="H52" i="20"/>
  <c r="H51" i="20"/>
  <c r="H50" i="20"/>
  <c r="H49" i="20"/>
  <c r="H48" i="20"/>
  <c r="H47" i="20"/>
  <c r="H46" i="20"/>
  <c r="H45" i="20"/>
  <c r="H44" i="20"/>
  <c r="H43" i="20"/>
  <c r="H42" i="20"/>
  <c r="H41" i="20"/>
  <c r="H40" i="20"/>
  <c r="H39" i="20"/>
  <c r="H38" i="20"/>
  <c r="H37" i="20"/>
  <c r="H36" i="20"/>
  <c r="H35" i="20"/>
  <c r="H34" i="20"/>
  <c r="H97" i="20" l="1"/>
  <c r="G32" i="20"/>
  <c r="H32" i="20"/>
  <c r="F32" i="20"/>
  <c r="G69" i="18"/>
  <c r="F68" i="18"/>
  <c r="F69" i="18" s="1"/>
  <c r="G68" i="18"/>
  <c r="H359" i="17"/>
  <c r="H358" i="17"/>
  <c r="H357" i="17"/>
  <c r="H356" i="17"/>
  <c r="H355" i="17"/>
  <c r="H354" i="17"/>
  <c r="H353" i="17"/>
  <c r="H352" i="17"/>
  <c r="H351" i="17"/>
  <c r="H350" i="17"/>
  <c r="H349" i="17"/>
  <c r="H348" i="17"/>
  <c r="H347" i="17"/>
  <c r="H346" i="17"/>
  <c r="H345" i="17"/>
  <c r="H344" i="17"/>
  <c r="H343" i="17"/>
  <c r="H342" i="17"/>
  <c r="H341" i="17"/>
  <c r="H340" i="17"/>
  <c r="H339" i="17"/>
  <c r="H338" i="17"/>
  <c r="H337" i="17"/>
  <c r="H336" i="17"/>
  <c r="H335" i="17"/>
  <c r="H334" i="17"/>
  <c r="H333" i="17"/>
  <c r="H332" i="17"/>
  <c r="H331" i="17"/>
  <c r="H330" i="17"/>
  <c r="G360" i="17"/>
  <c r="F360" i="17"/>
  <c r="H67" i="18"/>
  <c r="H68" i="18" s="1"/>
  <c r="H69" i="18" s="1"/>
  <c r="H360" i="17" l="1"/>
  <c r="H284" i="8"/>
  <c r="H283" i="8"/>
  <c r="H282" i="8"/>
  <c r="H281" i="8"/>
  <c r="H280" i="8"/>
  <c r="H279" i="8"/>
  <c r="H278" i="8"/>
  <c r="H277" i="8"/>
  <c r="H276" i="8"/>
  <c r="H275" i="8"/>
  <c r="H265" i="8" l="1"/>
  <c r="H263" i="8"/>
  <c r="H262" i="8"/>
  <c r="H258" i="8" l="1"/>
  <c r="H257" i="8"/>
  <c r="H254" i="8"/>
  <c r="H253" i="8"/>
  <c r="H252" i="8"/>
  <c r="H249" i="8" l="1"/>
  <c r="H247" i="8"/>
  <c r="H246" i="8"/>
  <c r="H231" i="8" l="1"/>
  <c r="H230" i="8"/>
  <c r="H229" i="8"/>
  <c r="H228" i="8"/>
  <c r="H227" i="8"/>
  <c r="H226" i="8"/>
  <c r="H225" i="8"/>
  <c r="H224" i="8"/>
  <c r="H223" i="8"/>
  <c r="H222" i="8"/>
  <c r="H221" i="8"/>
  <c r="H220" i="8"/>
  <c r="H214" i="8" l="1"/>
  <c r="H213" i="8"/>
  <c r="H211" i="8"/>
  <c r="H210" i="8"/>
  <c r="H206" i="8"/>
  <c r="H205" i="8"/>
  <c r="H204" i="8"/>
  <c r="H203" i="8"/>
  <c r="H202" i="8"/>
  <c r="H198" i="8"/>
  <c r="H195" i="8"/>
  <c r="H194" i="8"/>
  <c r="H193" i="8"/>
  <c r="H190" i="8" l="1"/>
  <c r="H189" i="8"/>
  <c r="H188" i="8"/>
  <c r="H187" i="8"/>
  <c r="H186" i="8"/>
  <c r="H185" i="8"/>
  <c r="H184" i="8"/>
  <c r="H183" i="8"/>
  <c r="H182" i="8"/>
  <c r="H181" i="8"/>
  <c r="H176" i="8"/>
  <c r="H175" i="8"/>
  <c r="H174" i="8"/>
  <c r="H173" i="8"/>
  <c r="H172" i="8"/>
  <c r="H171" i="8"/>
  <c r="H170" i="8"/>
  <c r="H169" i="8"/>
  <c r="H168" i="8"/>
  <c r="H165" i="8" l="1"/>
  <c r="H164" i="8"/>
  <c r="H163" i="8"/>
  <c r="H162" i="8"/>
  <c r="H161" i="8"/>
  <c r="H160" i="8"/>
  <c r="H159" i="8"/>
  <c r="H158" i="8"/>
  <c r="H155" i="8"/>
  <c r="H154" i="8"/>
  <c r="H153" i="8"/>
  <c r="H152" i="8"/>
  <c r="H149" i="8"/>
  <c r="H148" i="8"/>
  <c r="H147" i="8"/>
  <c r="H146" i="8"/>
  <c r="H145" i="8"/>
  <c r="H144" i="8"/>
  <c r="H143" i="8"/>
  <c r="H142" i="8"/>
  <c r="H139" i="8"/>
  <c r="H138" i="8"/>
  <c r="H137" i="8"/>
  <c r="H136" i="8"/>
  <c r="H135" i="8"/>
  <c r="H134" i="8"/>
  <c r="H131" i="8" l="1"/>
  <c r="H130" i="8"/>
  <c r="H129" i="8"/>
  <c r="H128" i="8"/>
  <c r="H127" i="8"/>
  <c r="H126" i="8"/>
  <c r="H125" i="8"/>
  <c r="H123" i="8"/>
  <c r="H88" i="8" l="1"/>
  <c r="H84" i="8"/>
  <c r="H83" i="8"/>
  <c r="H71" i="8" l="1"/>
  <c r="H70" i="8"/>
  <c r="H69" i="8"/>
  <c r="H68" i="8"/>
  <c r="H67" i="8"/>
  <c r="H66" i="8"/>
  <c r="H65" i="8"/>
  <c r="H64" i="8"/>
  <c r="H63" i="8"/>
  <c r="H62" i="8"/>
  <c r="H59" i="8" l="1"/>
  <c r="H56" i="8"/>
  <c r="H55" i="8"/>
  <c r="H54" i="8"/>
  <c r="H52" i="8"/>
  <c r="H51" i="8"/>
  <c r="H50" i="8"/>
  <c r="H45" i="8"/>
  <c r="H44" i="8"/>
  <c r="G39" i="8" l="1"/>
  <c r="H39" i="8" s="1"/>
  <c r="H72" i="18"/>
  <c r="H73" i="18"/>
  <c r="H74" i="18"/>
  <c r="H75" i="18"/>
  <c r="H76" i="18"/>
  <c r="H77" i="18"/>
  <c r="H78" i="18"/>
  <c r="H79" i="18"/>
  <c r="H80" i="18"/>
  <c r="H81" i="18"/>
  <c r="H82" i="18"/>
  <c r="H83" i="18"/>
  <c r="H84" i="18"/>
  <c r="H85" i="18"/>
  <c r="H86" i="18"/>
  <c r="H87" i="18"/>
  <c r="H88" i="18"/>
  <c r="H89" i="18"/>
  <c r="F90" i="18"/>
  <c r="F91" i="18" s="1"/>
  <c r="G90" i="18"/>
  <c r="G91" i="18" s="1"/>
  <c r="F440" i="17"/>
  <c r="F327" i="17"/>
  <c r="G247" i="18"/>
  <c r="G248" i="18" s="1"/>
  <c r="F247" i="18"/>
  <c r="F248" i="18" s="1"/>
  <c r="H233" i="18"/>
  <c r="G228" i="18"/>
  <c r="G229" i="18" s="1"/>
  <c r="F228" i="18"/>
  <c r="F229" i="18" s="1"/>
  <c r="H222" i="18"/>
  <c r="G222" i="18"/>
  <c r="F222" i="18"/>
  <c r="H217" i="18"/>
  <c r="G217" i="18"/>
  <c r="F217" i="18"/>
  <c r="H211" i="18"/>
  <c r="H212" i="18" s="1"/>
  <c r="G211" i="18"/>
  <c r="G212" i="18" s="1"/>
  <c r="F211" i="18"/>
  <c r="F212" i="18" s="1"/>
  <c r="H204" i="18"/>
  <c r="H205" i="18" s="1"/>
  <c r="G204" i="18"/>
  <c r="G205" i="18" s="1"/>
  <c r="F204" i="18"/>
  <c r="F205" i="18" s="1"/>
  <c r="H190" i="18"/>
  <c r="H191" i="18" s="1"/>
  <c r="G190" i="18"/>
  <c r="G191" i="18" s="1"/>
  <c r="F190" i="18"/>
  <c r="F191" i="18" s="1"/>
  <c r="G168" i="18"/>
  <c r="G169" i="18" s="1"/>
  <c r="F168" i="18"/>
  <c r="F169" i="18" s="1"/>
  <c r="H167" i="18"/>
  <c r="H166" i="18"/>
  <c r="H165" i="18"/>
  <c r="H164" i="18"/>
  <c r="H163" i="18"/>
  <c r="H162" i="18"/>
  <c r="H161" i="18"/>
  <c r="H160" i="18"/>
  <c r="H159" i="18"/>
  <c r="H158" i="18"/>
  <c r="H157" i="18"/>
  <c r="H156" i="18"/>
  <c r="H155" i="18"/>
  <c r="H154" i="18"/>
  <c r="H153" i="18"/>
  <c r="H152" i="18"/>
  <c r="G148" i="18"/>
  <c r="G149" i="18" s="1"/>
  <c r="F148" i="18"/>
  <c r="F149" i="18" s="1"/>
  <c r="H147" i="18"/>
  <c r="H146" i="18"/>
  <c r="H145" i="18"/>
  <c r="H144" i="18"/>
  <c r="H143" i="18"/>
  <c r="H142" i="18"/>
  <c r="H141" i="18"/>
  <c r="H140" i="18"/>
  <c r="H139" i="18"/>
  <c r="H138" i="18"/>
  <c r="H137" i="18"/>
  <c r="H136" i="18"/>
  <c r="H135" i="18"/>
  <c r="H134" i="18"/>
  <c r="H133" i="18"/>
  <c r="H132" i="18"/>
  <c r="H131" i="18"/>
  <c r="H130" i="18"/>
  <c r="H129" i="18"/>
  <c r="H128" i="18"/>
  <c r="H127" i="18"/>
  <c r="H126" i="18"/>
  <c r="H125" i="18"/>
  <c r="H124" i="18"/>
  <c r="H123" i="18"/>
  <c r="H122" i="18"/>
  <c r="H121" i="18"/>
  <c r="H120" i="18"/>
  <c r="H119" i="18"/>
  <c r="H118" i="18"/>
  <c r="H117" i="18"/>
  <c r="H116" i="18"/>
  <c r="H115" i="18"/>
  <c r="H114" i="18"/>
  <c r="H113" i="18"/>
  <c r="H112" i="18"/>
  <c r="H111" i="18"/>
  <c r="H110" i="18"/>
  <c r="H109" i="18"/>
  <c r="H108" i="18"/>
  <c r="H107" i="18"/>
  <c r="H106" i="18"/>
  <c r="H105" i="18"/>
  <c r="H104" i="18"/>
  <c r="H103" i="18"/>
  <c r="H102" i="18"/>
  <c r="H101" i="18"/>
  <c r="H100" i="18"/>
  <c r="H99" i="18"/>
  <c r="H98" i="18"/>
  <c r="H97" i="18"/>
  <c r="H96" i="18"/>
  <c r="H95" i="18"/>
  <c r="H94" i="18"/>
  <c r="G63" i="18"/>
  <c r="G64" i="18" s="1"/>
  <c r="F63" i="18"/>
  <c r="F64" i="18" s="1"/>
  <c r="H62" i="18"/>
  <c r="H61" i="18"/>
  <c r="H60" i="18"/>
  <c r="H59" i="18"/>
  <c r="H58" i="18"/>
  <c r="H57" i="18"/>
  <c r="H56" i="18"/>
  <c r="H55" i="18"/>
  <c r="H54" i="18"/>
  <c r="H53" i="18"/>
  <c r="H52" i="18"/>
  <c r="H51" i="18"/>
  <c r="H50" i="18"/>
  <c r="H49" i="18"/>
  <c r="H48" i="18"/>
  <c r="H47" i="18"/>
  <c r="H46" i="18"/>
  <c r="H45" i="18"/>
  <c r="H44" i="18"/>
  <c r="G40" i="18"/>
  <c r="G41" i="18" s="1"/>
  <c r="F40" i="18"/>
  <c r="F41" i="18" s="1"/>
  <c r="H39" i="18"/>
  <c r="H38" i="18"/>
  <c r="G34" i="18"/>
  <c r="G35" i="18" s="1"/>
  <c r="F34" i="18"/>
  <c r="F35" i="18" s="1"/>
  <c r="H33" i="18"/>
  <c r="H32" i="18"/>
  <c r="H31" i="18"/>
  <c r="H30" i="18"/>
  <c r="H29" i="18"/>
  <c r="H28" i="18"/>
  <c r="H27" i="18"/>
  <c r="H26" i="18"/>
  <c r="H25" i="18"/>
  <c r="H24" i="18"/>
  <c r="H23" i="18"/>
  <c r="H22" i="18"/>
  <c r="H21" i="18"/>
  <c r="H20" i="18"/>
  <c r="H19" i="18"/>
  <c r="H18" i="18"/>
  <c r="H17" i="18"/>
  <c r="H16" i="18"/>
  <c r="H15" i="18"/>
  <c r="H14" i="18"/>
  <c r="H13" i="18"/>
  <c r="G9" i="18"/>
  <c r="G10" i="18" s="1"/>
  <c r="F9" i="18"/>
  <c r="F10" i="18" s="1"/>
  <c r="H8" i="18"/>
  <c r="H9" i="18" s="1"/>
  <c r="H10" i="18" s="1"/>
  <c r="H7" i="18"/>
  <c r="G740" i="17"/>
  <c r="G741" i="17" s="1"/>
  <c r="F740" i="17"/>
  <c r="F741" i="17" s="1"/>
  <c r="H739" i="17"/>
  <c r="H738" i="17"/>
  <c r="G733" i="17"/>
  <c r="G734" i="17" s="1"/>
  <c r="F733" i="17"/>
  <c r="F734" i="17" s="1"/>
  <c r="H732" i="17"/>
  <c r="H731" i="17"/>
  <c r="H730" i="17"/>
  <c r="H729" i="17"/>
  <c r="H728" i="17"/>
  <c r="H727" i="17"/>
  <c r="H726" i="17"/>
  <c r="H725" i="17"/>
  <c r="H724" i="17"/>
  <c r="H723" i="17"/>
  <c r="H722" i="17"/>
  <c r="H721" i="17"/>
  <c r="H719" i="17"/>
  <c r="G719" i="17"/>
  <c r="F719" i="17"/>
  <c r="H713" i="17"/>
  <c r="G713" i="17"/>
  <c r="F713" i="17"/>
  <c r="H655" i="17"/>
  <c r="G655" i="17"/>
  <c r="F655" i="17"/>
  <c r="H644" i="17"/>
  <c r="H645" i="17" s="1"/>
  <c r="G644" i="17"/>
  <c r="G645" i="17" s="1"/>
  <c r="F644" i="17"/>
  <c r="F645" i="17" s="1"/>
  <c r="H615" i="17"/>
  <c r="G615" i="17"/>
  <c r="F615" i="17"/>
  <c r="H587" i="17"/>
  <c r="G587" i="17"/>
  <c r="F587" i="17"/>
  <c r="H548" i="17"/>
  <c r="H549" i="17" s="1"/>
  <c r="G548" i="17"/>
  <c r="G549" i="17" s="1"/>
  <c r="F548" i="17"/>
  <c r="F549" i="17" s="1"/>
  <c r="H497" i="17"/>
  <c r="H498" i="17" s="1"/>
  <c r="G497" i="17"/>
  <c r="G498" i="17" s="1"/>
  <c r="F497" i="17"/>
  <c r="F498" i="17" s="1"/>
  <c r="G477" i="17"/>
  <c r="G478" i="17" s="1"/>
  <c r="F477" i="17"/>
  <c r="F478" i="17" s="1"/>
  <c r="H476" i="17"/>
  <c r="H475" i="17"/>
  <c r="H474" i="17"/>
  <c r="H473" i="17"/>
  <c r="H472" i="17"/>
  <c r="H471" i="17"/>
  <c r="H470" i="17"/>
  <c r="H469" i="17"/>
  <c r="H468" i="17"/>
  <c r="H467" i="17"/>
  <c r="H466" i="17"/>
  <c r="H465" i="17"/>
  <c r="H464" i="17"/>
  <c r="H463" i="17"/>
  <c r="H462" i="17"/>
  <c r="G458" i="17"/>
  <c r="G459" i="17" s="1"/>
  <c r="F458" i="17"/>
  <c r="F459" i="17" s="1"/>
  <c r="H457" i="17"/>
  <c r="H456" i="17"/>
  <c r="H455" i="17"/>
  <c r="H454" i="17"/>
  <c r="H453" i="17"/>
  <c r="H452" i="17"/>
  <c r="H451" i="17"/>
  <c r="H450" i="17"/>
  <c r="H449" i="17"/>
  <c r="H448" i="17"/>
  <c r="H447" i="17"/>
  <c r="H446" i="17"/>
  <c r="H445" i="17"/>
  <c r="H444" i="17"/>
  <c r="H443" i="17"/>
  <c r="G440" i="17"/>
  <c r="H439" i="17"/>
  <c r="H438" i="17"/>
  <c r="H437" i="17"/>
  <c r="H436" i="17"/>
  <c r="H435" i="17"/>
  <c r="H434" i="17"/>
  <c r="H433" i="17"/>
  <c r="H432" i="17"/>
  <c r="H431" i="17"/>
  <c r="H430" i="17"/>
  <c r="H429" i="17"/>
  <c r="H428" i="17"/>
  <c r="H427" i="17"/>
  <c r="H426" i="17"/>
  <c r="H425" i="17"/>
  <c r="H424" i="17"/>
  <c r="H423" i="17"/>
  <c r="H422" i="17"/>
  <c r="H421" i="17"/>
  <c r="H420" i="17"/>
  <c r="H419" i="17"/>
  <c r="H418" i="17"/>
  <c r="H417" i="17"/>
  <c r="H416" i="17"/>
  <c r="H415" i="17"/>
  <c r="H414" i="17"/>
  <c r="H413" i="17"/>
  <c r="G409" i="17"/>
  <c r="G410" i="17" s="1"/>
  <c r="F409" i="17"/>
  <c r="F410" i="17" s="1"/>
  <c r="H408" i="17"/>
  <c r="H407" i="17"/>
  <c r="H406" i="17"/>
  <c r="H405" i="17"/>
  <c r="H404" i="17"/>
  <c r="H403" i="17"/>
  <c r="H402" i="17"/>
  <c r="H401" i="17"/>
  <c r="H400" i="17"/>
  <c r="H399" i="17"/>
  <c r="H398" i="17"/>
  <c r="H397" i="17"/>
  <c r="H396" i="17"/>
  <c r="H395" i="17"/>
  <c r="H394" i="17"/>
  <c r="H393" i="17"/>
  <c r="H392" i="17"/>
  <c r="H391" i="17"/>
  <c r="H390" i="17"/>
  <c r="H389" i="17"/>
  <c r="H388" i="17"/>
  <c r="H387" i="17"/>
  <c r="H386" i="17"/>
  <c r="H385" i="17"/>
  <c r="H384" i="17"/>
  <c r="H383" i="17"/>
  <c r="H382" i="17"/>
  <c r="H381" i="17"/>
  <c r="H380" i="17"/>
  <c r="H379" i="17"/>
  <c r="H378" i="17"/>
  <c r="H377" i="17"/>
  <c r="H376" i="17"/>
  <c r="H375" i="17"/>
  <c r="H374" i="17"/>
  <c r="H373" i="17"/>
  <c r="H372" i="17"/>
  <c r="H371" i="17"/>
  <c r="H370" i="17"/>
  <c r="H369" i="17"/>
  <c r="H368" i="17"/>
  <c r="H367" i="17"/>
  <c r="H366" i="17"/>
  <c r="H365" i="17"/>
  <c r="H364" i="17"/>
  <c r="G361" i="17"/>
  <c r="F361" i="17"/>
  <c r="H361" i="17"/>
  <c r="G327" i="17"/>
  <c r="H326" i="17"/>
  <c r="H325" i="17"/>
  <c r="H324" i="17"/>
  <c r="H323" i="17"/>
  <c r="H322" i="17"/>
  <c r="H321" i="17"/>
  <c r="H320" i="17"/>
  <c r="H319" i="17"/>
  <c r="H318" i="17"/>
  <c r="H317" i="17"/>
  <c r="H316" i="17"/>
  <c r="H315" i="17"/>
  <c r="H314" i="17"/>
  <c r="G310" i="17"/>
  <c r="G311" i="17" s="1"/>
  <c r="F310" i="17"/>
  <c r="F311" i="17" s="1"/>
  <c r="H309" i="17"/>
  <c r="H308" i="17"/>
  <c r="H307" i="17"/>
  <c r="H306" i="17"/>
  <c r="H305" i="17"/>
  <c r="H304" i="17"/>
  <c r="H303" i="17"/>
  <c r="H302" i="17"/>
  <c r="H301" i="17"/>
  <c r="H300" i="17"/>
  <c r="H299" i="17"/>
  <c r="H298" i="17"/>
  <c r="H297" i="17"/>
  <c r="H296" i="17"/>
  <c r="H295" i="17"/>
  <c r="H294" i="17"/>
  <c r="H293" i="17"/>
  <c r="H292" i="17"/>
  <c r="H291" i="17"/>
  <c r="H290" i="17"/>
  <c r="H289" i="17"/>
  <c r="H288" i="17"/>
  <c r="H287" i="17"/>
  <c r="H286" i="17"/>
  <c r="H285" i="17"/>
  <c r="H284" i="17"/>
  <c r="H283" i="17"/>
  <c r="H282" i="17"/>
  <c r="H281" i="17"/>
  <c r="H280" i="17"/>
  <c r="H279" i="17"/>
  <c r="H278" i="17"/>
  <c r="H277" i="17"/>
  <c r="H276" i="17"/>
  <c r="H275" i="17"/>
  <c r="H274" i="17"/>
  <c r="H273" i="17"/>
  <c r="H272" i="17"/>
  <c r="H271" i="17"/>
  <c r="H270" i="17"/>
  <c r="H269" i="17"/>
  <c r="H268" i="17"/>
  <c r="H267" i="17"/>
  <c r="H266" i="17"/>
  <c r="H265" i="17"/>
  <c r="H264" i="17"/>
  <c r="H263" i="17"/>
  <c r="H262" i="17"/>
  <c r="H261" i="17"/>
  <c r="H260" i="17"/>
  <c r="H259" i="17"/>
  <c r="H258" i="17"/>
  <c r="H257" i="17"/>
  <c r="H256" i="17"/>
  <c r="H255" i="17"/>
  <c r="H254" i="17"/>
  <c r="H253" i="17"/>
  <c r="H252" i="17"/>
  <c r="H251" i="17"/>
  <c r="H250" i="17"/>
  <c r="H249" i="17"/>
  <c r="H248" i="17"/>
  <c r="H247" i="17"/>
  <c r="H246" i="17"/>
  <c r="H245" i="17"/>
  <c r="H244" i="17"/>
  <c r="H243" i="17"/>
  <c r="H242" i="17"/>
  <c r="H241" i="17"/>
  <c r="H240" i="17"/>
  <c r="H239" i="17"/>
  <c r="H238" i="17"/>
  <c r="H237" i="17"/>
  <c r="H236" i="17"/>
  <c r="H235" i="17"/>
  <c r="H234" i="17"/>
  <c r="H233" i="17"/>
  <c r="H232" i="17"/>
  <c r="H231" i="17"/>
  <c r="H230" i="17"/>
  <c r="H229" i="17"/>
  <c r="H228" i="17"/>
  <c r="H227" i="17"/>
  <c r="H226" i="17"/>
  <c r="H225" i="17"/>
  <c r="H224" i="17"/>
  <c r="H223" i="17"/>
  <c r="H222" i="17"/>
  <c r="H221" i="17"/>
  <c r="H220" i="17"/>
  <c r="H219" i="17"/>
  <c r="H218" i="17"/>
  <c r="H217" i="17"/>
  <c r="H216" i="17"/>
  <c r="H215" i="17"/>
  <c r="H214" i="17"/>
  <c r="H213" i="17"/>
  <c r="H212" i="17"/>
  <c r="H211" i="17"/>
  <c r="H210" i="17"/>
  <c r="H209" i="17"/>
  <c r="H208" i="17"/>
  <c r="H207" i="17"/>
  <c r="H206" i="17"/>
  <c r="H205" i="17"/>
  <c r="H204" i="17"/>
  <c r="H203" i="17"/>
  <c r="H202" i="17"/>
  <c r="H201" i="17"/>
  <c r="H200" i="17"/>
  <c r="H199" i="17"/>
  <c r="H198" i="17"/>
  <c r="H197" i="17"/>
  <c r="H196" i="17"/>
  <c r="H195" i="17"/>
  <c r="H194" i="17"/>
  <c r="H193" i="17"/>
  <c r="H192" i="17"/>
  <c r="H191" i="17"/>
  <c r="H190" i="17"/>
  <c r="H189" i="17"/>
  <c r="H188" i="17"/>
  <c r="H187" i="17"/>
  <c r="H186" i="17"/>
  <c r="H185" i="17"/>
  <c r="H184" i="17"/>
  <c r="H183" i="17"/>
  <c r="H182" i="17"/>
  <c r="H181" i="17"/>
  <c r="H180" i="17"/>
  <c r="H179" i="17"/>
  <c r="H178" i="17"/>
  <c r="H177" i="17"/>
  <c r="H176" i="17"/>
  <c r="H175" i="17"/>
  <c r="H174" i="17"/>
  <c r="H173" i="17"/>
  <c r="H172" i="17"/>
  <c r="H171" i="17"/>
  <c r="H170" i="17"/>
  <c r="H169" i="17"/>
  <c r="H168" i="17"/>
  <c r="H167" i="17"/>
  <c r="H166" i="17"/>
  <c r="H165" i="17"/>
  <c r="H164" i="17"/>
  <c r="H163" i="17"/>
  <c r="H162" i="17"/>
  <c r="H161" i="17"/>
  <c r="H160" i="17"/>
  <c r="H159" i="17"/>
  <c r="H158" i="17"/>
  <c r="H157" i="17"/>
  <c r="H156" i="17"/>
  <c r="H155" i="17"/>
  <c r="H154" i="17"/>
  <c r="H153" i="17"/>
  <c r="H152" i="17"/>
  <c r="H151" i="17"/>
  <c r="H150" i="17"/>
  <c r="H149" i="17"/>
  <c r="H148" i="17"/>
  <c r="H147" i="17"/>
  <c r="H146" i="17"/>
  <c r="H145" i="17"/>
  <c r="H144" i="17"/>
  <c r="H143" i="17"/>
  <c r="H142" i="17"/>
  <c r="H141" i="17"/>
  <c r="H140" i="17"/>
  <c r="H139" i="17"/>
  <c r="H138" i="17"/>
  <c r="H137" i="17"/>
  <c r="H136" i="17"/>
  <c r="H135" i="17"/>
  <c r="H134" i="17"/>
  <c r="H133" i="17"/>
  <c r="H132" i="17"/>
  <c r="H131" i="17"/>
  <c r="H130" i="17"/>
  <c r="H129" i="17"/>
  <c r="H128" i="17"/>
  <c r="H127" i="17"/>
  <c r="H126" i="17"/>
  <c r="H125" i="17"/>
  <c r="H124" i="17"/>
  <c r="H123" i="17"/>
  <c r="H122" i="17"/>
  <c r="H121" i="17"/>
  <c r="H120" i="17"/>
  <c r="H119" i="17"/>
  <c r="H118" i="17"/>
  <c r="H117" i="17"/>
  <c r="H116" i="17"/>
  <c r="H115" i="17"/>
  <c r="H114" i="17"/>
  <c r="H113" i="17"/>
  <c r="H112" i="17"/>
  <c r="H111" i="17"/>
  <c r="H110" i="17"/>
  <c r="H109" i="17"/>
  <c r="H108" i="17"/>
  <c r="G104" i="17"/>
  <c r="G105" i="17" s="1"/>
  <c r="F104" i="17"/>
  <c r="F105" i="17" s="1"/>
  <c r="H103" i="17"/>
  <c r="H102" i="17"/>
  <c r="H101" i="17"/>
  <c r="H100" i="17"/>
  <c r="H99" i="17"/>
  <c r="H98" i="17"/>
  <c r="H97" i="17"/>
  <c r="H96" i="17"/>
  <c r="H95" i="17"/>
  <c r="H94" i="17"/>
  <c r="H93" i="17"/>
  <c r="H92" i="17"/>
  <c r="H91" i="17"/>
  <c r="H90" i="17"/>
  <c r="H89" i="17"/>
  <c r="H88" i="17"/>
  <c r="H87" i="17"/>
  <c r="H86" i="17"/>
  <c r="H85" i="17"/>
  <c r="H84" i="17"/>
  <c r="H83" i="17"/>
  <c r="G79" i="17"/>
  <c r="G80" i="17" s="1"/>
  <c r="F79" i="17"/>
  <c r="F80" i="17" s="1"/>
  <c r="H78" i="17"/>
  <c r="H77" i="17"/>
  <c r="H76" i="17"/>
  <c r="H75" i="17"/>
  <c r="H74" i="17"/>
  <c r="H73" i="17"/>
  <c r="H72" i="17"/>
  <c r="H71" i="17"/>
  <c r="H70" i="17"/>
  <c r="H69" i="17"/>
  <c r="H68" i="17"/>
  <c r="H67" i="17"/>
  <c r="H66" i="17"/>
  <c r="H65" i="17"/>
  <c r="G61" i="17"/>
  <c r="G62" i="17" s="1"/>
  <c r="F61" i="17"/>
  <c r="F62" i="17" s="1"/>
  <c r="H60" i="17"/>
  <c r="H59" i="17"/>
  <c r="H58" i="17"/>
  <c r="H57" i="17"/>
  <c r="H56" i="17"/>
  <c r="H55" i="17"/>
  <c r="H54" i="17"/>
  <c r="H53" i="17"/>
  <c r="H52" i="17"/>
  <c r="H51" i="17"/>
  <c r="H50" i="17"/>
  <c r="H49" i="17"/>
  <c r="H48" i="17"/>
  <c r="H47" i="17"/>
  <c r="H46" i="17"/>
  <c r="H45" i="17"/>
  <c r="H44" i="17"/>
  <c r="H43" i="17"/>
  <c r="H42" i="17"/>
  <c r="H41" i="17"/>
  <c r="H40" i="17"/>
  <c r="H39" i="17"/>
  <c r="H38" i="17"/>
  <c r="H37" i="17"/>
  <c r="H36" i="17"/>
  <c r="H35" i="17"/>
  <c r="H34" i="17"/>
  <c r="H33" i="17"/>
  <c r="H32" i="17"/>
  <c r="H31" i="17"/>
  <c r="H30" i="17"/>
  <c r="H29" i="17"/>
  <c r="H28" i="17"/>
  <c r="H27" i="17"/>
  <c r="H26" i="17"/>
  <c r="H25" i="17"/>
  <c r="H24" i="17"/>
  <c r="H23" i="17"/>
  <c r="H22" i="17"/>
  <c r="H21" i="17"/>
  <c r="H20" i="17"/>
  <c r="H19" i="17"/>
  <c r="H18" i="17"/>
  <c r="H17" i="17"/>
  <c r="H16" i="17"/>
  <c r="H15" i="17"/>
  <c r="H14" i="17"/>
  <c r="H13" i="17"/>
  <c r="H12" i="17"/>
  <c r="H11" i="17"/>
  <c r="H10" i="17"/>
  <c r="H9" i="17"/>
  <c r="H8" i="17"/>
  <c r="F249" i="18" l="1"/>
  <c r="G249" i="18"/>
  <c r="H90" i="18"/>
  <c r="H91" i="18" s="1"/>
  <c r="H40" i="18"/>
  <c r="H41" i="18" s="1"/>
  <c r="H228" i="18"/>
  <c r="H229" i="18" s="1"/>
  <c r="H148" i="18"/>
  <c r="H149" i="18" s="1"/>
  <c r="H34" i="18"/>
  <c r="H35" i="18" s="1"/>
  <c r="H63" i="18"/>
  <c r="H64" i="18" s="1"/>
  <c r="H168" i="18"/>
  <c r="H169" i="18" s="1"/>
  <c r="H247" i="18"/>
  <c r="H248" i="18" s="1"/>
  <c r="H477" i="17"/>
  <c r="H478" i="17" s="1"/>
  <c r="H327" i="17"/>
  <c r="H409" i="17"/>
  <c r="H410" i="17" s="1"/>
  <c r="H61" i="17"/>
  <c r="H62" i="17" s="1"/>
  <c r="H740" i="17"/>
  <c r="H741" i="17" s="1"/>
  <c r="H440" i="17"/>
  <c r="H733" i="17"/>
  <c r="H734" i="17" s="1"/>
  <c r="H79" i="17"/>
  <c r="H80" i="17" s="1"/>
  <c r="H458" i="17"/>
  <c r="H459" i="17" s="1"/>
  <c r="H104" i="17"/>
  <c r="H105" i="17" s="1"/>
  <c r="H310" i="17"/>
  <c r="H311" i="17" s="1"/>
  <c r="H249" i="18" l="1"/>
  <c r="F742" i="17"/>
  <c r="G742" i="17"/>
  <c r="H742" i="17" l="1"/>
  <c r="G610" i="2" l="1"/>
  <c r="I610" i="2" s="1"/>
  <c r="F610" i="2"/>
  <c r="E610" i="2"/>
  <c r="I601" i="2" l="1"/>
  <c r="I602" i="2"/>
  <c r="I603" i="2"/>
  <c r="I604" i="2"/>
  <c r="I605" i="2"/>
  <c r="I606" i="2"/>
  <c r="I607" i="2"/>
  <c r="I608" i="2"/>
  <c r="I609" i="2"/>
  <c r="I600" i="2"/>
  <c r="I589" i="2" l="1"/>
  <c r="I590" i="2"/>
  <c r="I591" i="2"/>
  <c r="I592" i="2"/>
  <c r="I593" i="2"/>
  <c r="I594" i="2"/>
  <c r="I595" i="2"/>
  <c r="I596" i="2"/>
  <c r="I597" i="2"/>
  <c r="I598" i="2"/>
  <c r="I588" i="2"/>
  <c r="I586" i="2"/>
  <c r="I585" i="2" l="1"/>
  <c r="I584" i="2"/>
  <c r="I582" i="2"/>
  <c r="I576" i="2" l="1"/>
  <c r="I577" i="2"/>
  <c r="I578" i="2"/>
  <c r="I579" i="2"/>
  <c r="I580" i="2"/>
  <c r="I581" i="2"/>
  <c r="I575" i="2"/>
  <c r="I567" i="2"/>
  <c r="I566" i="2" l="1"/>
  <c r="I564" i="2"/>
  <c r="I411" i="2" l="1"/>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1" i="2"/>
  <c r="I542" i="2"/>
  <c r="I543" i="2"/>
  <c r="I544" i="2"/>
  <c r="I545" i="2"/>
  <c r="I546" i="2"/>
  <c r="I547" i="2"/>
  <c r="I548" i="2"/>
  <c r="I549" i="2"/>
  <c r="I550" i="2"/>
  <c r="I551" i="2"/>
  <c r="I552" i="2"/>
  <c r="I553" i="2"/>
  <c r="I554" i="2"/>
  <c r="I555" i="2"/>
  <c r="I556" i="2"/>
  <c r="I557" i="2"/>
  <c r="I558" i="2"/>
  <c r="I559" i="2"/>
  <c r="I560" i="2"/>
  <c r="I561" i="2"/>
  <c r="I562" i="2"/>
  <c r="I563" i="2"/>
  <c r="I410" i="2"/>
  <c r="I408" i="2"/>
  <c r="I403" i="2"/>
  <c r="I319" i="2"/>
  <c r="I220" i="2"/>
  <c r="I222" i="2"/>
  <c r="I240" i="2"/>
  <c r="I241" i="2"/>
  <c r="I244" i="2"/>
  <c r="I245" i="2"/>
  <c r="I246" i="2"/>
  <c r="I248" i="2"/>
  <c r="I250" i="2"/>
  <c r="I251" i="2"/>
  <c r="I253" i="2"/>
  <c r="I254" i="2"/>
  <c r="I256" i="2"/>
  <c r="I261" i="2"/>
  <c r="I262" i="2"/>
  <c r="I263" i="2"/>
  <c r="I271" i="2"/>
  <c r="I275" i="2"/>
  <c r="I283" i="2"/>
  <c r="I286" i="2"/>
  <c r="I289" i="2"/>
  <c r="I291" i="2"/>
  <c r="I292" i="2"/>
  <c r="I295" i="2"/>
  <c r="I296" i="2"/>
  <c r="I297" i="2"/>
  <c r="I298" i="2"/>
  <c r="I301" i="2"/>
  <c r="I302" i="2"/>
  <c r="I303" i="2"/>
  <c r="I307" i="2"/>
  <c r="I308" i="2"/>
  <c r="I310" i="2"/>
  <c r="I315" i="2"/>
  <c r="I317" i="2"/>
  <c r="I318" i="2"/>
  <c r="I321" i="2"/>
  <c r="I325" i="2"/>
  <c r="I326" i="2"/>
  <c r="I327"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4" i="2"/>
  <c r="I405" i="2"/>
  <c r="I406" i="2"/>
  <c r="I407" i="2"/>
  <c r="I219" i="2"/>
  <c r="I193" i="2"/>
  <c r="I194" i="2" l="1"/>
  <c r="I195" i="2"/>
  <c r="I196" i="2"/>
  <c r="I197" i="2"/>
  <c r="I198" i="2"/>
  <c r="I199" i="2"/>
  <c r="I200" i="2"/>
  <c r="I201" i="2"/>
  <c r="I202" i="2"/>
  <c r="I203" i="2"/>
  <c r="I204" i="2"/>
  <c r="I205" i="2"/>
  <c r="I206" i="2"/>
  <c r="I207" i="2"/>
  <c r="I208" i="2"/>
  <c r="I209" i="2"/>
  <c r="I210" i="2"/>
  <c r="I211" i="2"/>
  <c r="I212" i="2"/>
  <c r="I213" i="2"/>
  <c r="I214" i="2"/>
  <c r="I215" i="2"/>
  <c r="I216" i="2"/>
  <c r="I217" i="2"/>
  <c r="I187" i="2" l="1"/>
  <c r="I191" i="2"/>
  <c r="I172" i="2"/>
  <c r="I173" i="2"/>
  <c r="I174" i="2"/>
  <c r="I175" i="2"/>
  <c r="I176" i="2"/>
  <c r="I177" i="2"/>
  <c r="I178" i="2"/>
  <c r="I179" i="2"/>
  <c r="I180" i="2"/>
  <c r="I181" i="2"/>
  <c r="I182" i="2"/>
  <c r="I183" i="2"/>
  <c r="I184" i="2"/>
  <c r="I185" i="2"/>
  <c r="I186" i="2"/>
  <c r="I188" i="2"/>
  <c r="I189" i="2"/>
  <c r="I190" i="2"/>
  <c r="I171" i="2"/>
  <c r="I142" i="2" l="1"/>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41" i="2"/>
  <c r="I130" i="2" l="1"/>
  <c r="I36" i="2"/>
  <c r="I11" i="2"/>
  <c r="I110" i="2"/>
  <c r="I132" i="2"/>
  <c r="I133" i="2"/>
  <c r="I134" i="2"/>
  <c r="I135" i="2"/>
  <c r="I136" i="2"/>
  <c r="I137" i="2"/>
  <c r="I138" i="2"/>
  <c r="I139" i="2"/>
  <c r="I131" i="2"/>
  <c r="I104" i="2" l="1"/>
  <c r="I105" i="2"/>
  <c r="I106" i="2"/>
  <c r="I107" i="2"/>
  <c r="I108" i="2"/>
  <c r="I109" i="2"/>
  <c r="I111" i="2"/>
  <c r="I112" i="2"/>
  <c r="I113" i="2"/>
  <c r="I114" i="2"/>
  <c r="I115" i="2"/>
  <c r="I116" i="2"/>
  <c r="I117" i="2"/>
  <c r="I118" i="2"/>
  <c r="I119" i="2"/>
  <c r="I120" i="2"/>
  <c r="I121" i="2"/>
  <c r="I122" i="2"/>
  <c r="I123" i="2"/>
  <c r="I124" i="2"/>
  <c r="I125" i="2"/>
  <c r="I126" i="2"/>
  <c r="I127" i="2"/>
  <c r="I128" i="2"/>
  <c r="I103" i="2"/>
  <c r="I79" i="2" l="1"/>
  <c r="I80" i="2"/>
  <c r="I81" i="2"/>
  <c r="I82" i="2"/>
  <c r="I83" i="2"/>
  <c r="I84" i="2"/>
  <c r="I85" i="2"/>
  <c r="I86" i="2"/>
  <c r="I87" i="2"/>
  <c r="I88" i="2"/>
  <c r="I89" i="2"/>
  <c r="I90" i="2"/>
  <c r="I91" i="2"/>
  <c r="I92" i="2"/>
  <c r="I93" i="2"/>
  <c r="I94" i="2"/>
  <c r="I95" i="2"/>
  <c r="I96" i="2"/>
  <c r="I97" i="2"/>
  <c r="I98" i="2"/>
  <c r="I99" i="2"/>
  <c r="I100" i="2"/>
  <c r="I101"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14" i="2"/>
  <c r="I15" i="2"/>
  <c r="I16" i="2"/>
  <c r="I17" i="2"/>
  <c r="I18" i="2"/>
  <c r="I19" i="2"/>
  <c r="I20" i="2"/>
  <c r="I21" i="2"/>
  <c r="I22" i="2"/>
  <c r="I23" i="2"/>
  <c r="I24" i="2"/>
  <c r="I25" i="2"/>
  <c r="I26" i="2"/>
  <c r="I27" i="2"/>
  <c r="I28" i="2"/>
  <c r="I29" i="2"/>
  <c r="I30" i="2"/>
  <c r="I31" i="2"/>
  <c r="I32" i="2"/>
  <c r="I33" i="2"/>
  <c r="I34" i="2"/>
  <c r="I35" i="2"/>
  <c r="I13" i="2"/>
  <c r="E135" i="6" l="1"/>
  <c r="E71" i="6" l="1"/>
  <c r="C472" i="6" l="1"/>
  <c r="G47" i="6"/>
  <c r="B472" i="6"/>
  <c r="D472" i="6" l="1"/>
  <c r="E407" i="4" l="1"/>
  <c r="E383" i="4"/>
  <c r="E357" i="4"/>
  <c r="E325" i="4"/>
  <c r="E284" i="4"/>
  <c r="E251" i="4"/>
  <c r="E146" i="4" l="1"/>
  <c r="C589" i="4" l="1"/>
  <c r="B589" i="4"/>
  <c r="D589" i="4" l="1"/>
</calcChain>
</file>

<file path=xl/sharedStrings.xml><?xml version="1.0" encoding="utf-8"?>
<sst xmlns="http://schemas.openxmlformats.org/spreadsheetml/2006/main" count="8772" uniqueCount="4027">
  <si>
    <t xml:space="preserve"> TOTALs</t>
  </si>
  <si>
    <t>Remarks</t>
  </si>
  <si>
    <t>"A"</t>
  </si>
  <si>
    <t>"B"</t>
  </si>
  <si>
    <t>"C"</t>
  </si>
  <si>
    <t>Signed:</t>
  </si>
  <si>
    <t>No</t>
  </si>
  <si>
    <t>Revenue Stream</t>
  </si>
  <si>
    <t>Annual Targeted Revenue  (Kshs.)</t>
  </si>
  <si>
    <t>Total</t>
  </si>
  <si>
    <t>Economic Item &amp; Title</t>
  </si>
  <si>
    <t xml:space="preserve">Economic Item &amp; Title </t>
  </si>
  <si>
    <t>Actual Revenue (Kshs.)</t>
  </si>
  <si>
    <t>Project Name</t>
  </si>
  <si>
    <t xml:space="preserve">Programme </t>
  </si>
  <si>
    <t>Delivery  Unit</t>
  </si>
  <si>
    <t>Key Output</t>
  </si>
  <si>
    <t>Key Performance Indicator</t>
  </si>
  <si>
    <t>Target(s)</t>
  </si>
  <si>
    <t>Variance</t>
  </si>
  <si>
    <t>"E"</t>
  </si>
  <si>
    <t>A</t>
  </si>
  <si>
    <t>B</t>
  </si>
  <si>
    <t>C=A-B</t>
  </si>
  <si>
    <t>Variance (Kshs.)</t>
  </si>
  <si>
    <t>Sub-Programme</t>
  </si>
  <si>
    <t>"G''</t>
  </si>
  <si>
    <t>Amend the table accordingly to cater for multi-year projects</t>
  </si>
  <si>
    <t>S/No.</t>
  </si>
  <si>
    <t>Supplier/Contractor Name</t>
  </si>
  <si>
    <t>LPO/LSO Conract No.</t>
  </si>
  <si>
    <t>Date of the LPO/LSO Conract No.</t>
  </si>
  <si>
    <t>Details of Work Performed</t>
  </si>
  <si>
    <t>Interest and Penalties on arrears (Kshs)</t>
  </si>
  <si>
    <t>Waivers (Kshs)</t>
  </si>
  <si>
    <t>C</t>
  </si>
  <si>
    <t>D</t>
  </si>
  <si>
    <t>C=A+B-C-D</t>
  </si>
  <si>
    <t>Arrears paid in the financial year (Kshs)</t>
  </si>
  <si>
    <t>"F"</t>
  </si>
  <si>
    <t>"H''</t>
  </si>
  <si>
    <t>Sector</t>
  </si>
  <si>
    <t>Project Location</t>
  </si>
  <si>
    <t>Amount paid to date (Kshs)</t>
  </si>
  <si>
    <t>Contract variation (Kshs)</t>
  </si>
  <si>
    <t>Implementation status (%)</t>
  </si>
  <si>
    <t>Source of Funding (GoK/donor)</t>
  </si>
  <si>
    <t> None</t>
  </si>
  <si>
    <t>GoK</t>
  </si>
  <si>
    <t>Month</t>
  </si>
  <si>
    <t>Prepared by:</t>
  </si>
  <si>
    <t>"I"</t>
  </si>
  <si>
    <t>Sub-Total</t>
  </si>
  <si>
    <t>Contract sum (Kshs.)</t>
  </si>
  <si>
    <t xml:space="preserve">Indicate all the revenue sources ( inclusive of additional allocations/conditional grants and loans ) by stream. </t>
  </si>
  <si>
    <t>Arm of County Government</t>
  </si>
  <si>
    <t>No. of Officers Travelled</t>
  </si>
  <si>
    <t>Purpose of the travel</t>
  </si>
  <si>
    <t>Destination</t>
  </si>
  <si>
    <t>"J"</t>
  </si>
  <si>
    <t>Dates travelled</t>
  </si>
  <si>
    <t>Name of Bank Account</t>
  </si>
  <si>
    <t>Bank Account Number</t>
  </si>
  <si>
    <t>Indicate wether recurrent, development, deposit, receipts etc</t>
  </si>
  <si>
    <t>Purpose of the Banks Account</t>
  </si>
  <si>
    <t>"K"</t>
  </si>
  <si>
    <t>S/NO:</t>
  </si>
  <si>
    <t>Name of the Law Firm</t>
  </si>
  <si>
    <t>Gross amount for the legal services</t>
  </si>
  <si>
    <t>(Kshs.)</t>
  </si>
  <si>
    <t>Amount Paid</t>
  </si>
  <si>
    <t>Balance Due</t>
  </si>
  <si>
    <t>"L"</t>
  </si>
  <si>
    <t>Outstanding Pending Bill Amount as of 30th June, 2024 (Kshs.)</t>
  </si>
  <si>
    <t>Prescribed Payroll System Amount (Kshs.) a</t>
  </si>
  <si>
    <t>Manual Payroll Amount (Kshs.) b</t>
  </si>
  <si>
    <t>Expenditure for Compensation to Employees (Kshs.) c=a+b</t>
  </si>
  <si>
    <t>Compensation to employees as per centage of revenue</t>
  </si>
  <si>
    <t>Available Revenue (in KShs.)</t>
  </si>
  <si>
    <t>Actual Expenditure FY 2024/25  (Kshs.)</t>
  </si>
  <si>
    <t>Budget Allocation FY 2024/25 ( Kshs.)</t>
  </si>
  <si>
    <t xml:space="preserve"> FY 2024/25</t>
  </si>
  <si>
    <t xml:space="preserve"> Total Costs of the Travel (Kshs.)</t>
  </si>
  <si>
    <t>Details of the Legal Fees</t>
  </si>
  <si>
    <t>Date the Account was Opened</t>
  </si>
  <si>
    <t>Remarks (Explanation on performance)</t>
  </si>
  <si>
    <t>Note: Remember to provide explanations for streams with performance above 75% or below 25%.</t>
  </si>
  <si>
    <t>REVENUE PERFORMANCE REPORT AS AT 31ST DECEMBER 2024</t>
  </si>
  <si>
    <t>OSR Arrears as of 31st December 2024   (Kshs.)</t>
  </si>
  <si>
    <t>Programmes and Sub-Programmes Performance Report for the Period Ending 31st December 2024 (Non-Financial Information)</t>
  </si>
  <si>
    <t>Outstanding Pending Bill Amount as of 31st December, 2024 (Kshs.)</t>
  </si>
  <si>
    <t>Amount Paid in First Half of FY 2024/25  (Kshs.)</t>
  </si>
  <si>
    <t>PAYROLL SUMMARY AS AT 31ST DECEMBER 2024 ( FY 2024/25)</t>
  </si>
  <si>
    <t>DETAILS OF FOREIGN TRAVEL EXPENDITURE AS OF 31ST DECEMBER 2024</t>
  </si>
  <si>
    <t>DETAILS OF LEGAL FEES EXPENDITURE AS OF 31ST DECEMBER FY 2024/25</t>
  </si>
  <si>
    <t>SCHEDULE OF BANK ACCOUNTS IN OPERATION AS OF 31ST DECEMBER 2024</t>
  </si>
  <si>
    <t>D=B-C</t>
  </si>
  <si>
    <t>Equitable Share of Revenue Raised Nationally</t>
  </si>
  <si>
    <t>...</t>
  </si>
  <si>
    <t>Own Sources of Revenue</t>
  </si>
  <si>
    <t xml:space="preserve">D </t>
  </si>
  <si>
    <t>Facility Improvement Fund (FIF)</t>
  </si>
  <si>
    <t>Other Revenues</t>
  </si>
  <si>
    <t>Appropriations in Aid</t>
  </si>
  <si>
    <t>E</t>
  </si>
  <si>
    <t>F</t>
  </si>
  <si>
    <t>G</t>
  </si>
  <si>
    <t>Additional Allocations (Including Grants)</t>
  </si>
  <si>
    <t>Date:</t>
  </si>
  <si>
    <t>Approved by Accounting Officer:</t>
  </si>
  <si>
    <t>Designation</t>
  </si>
  <si>
    <t>S/No</t>
  </si>
  <si>
    <t>COUNTY:...................................................................................</t>
  </si>
  <si>
    <t xml:space="preserve">Gross Approved Estimates FY 2024/25     (Kshs.)         </t>
  </si>
  <si>
    <t>Unspent Balance from FY 2023/24</t>
  </si>
  <si>
    <t>REVENUE ARREARS REPORT AS AT 31ST DECEMBER, 2024</t>
  </si>
  <si>
    <t>Revenue Arrears as of 30th June 2024 (Kshs.)</t>
  </si>
  <si>
    <t>Bank Balance as of 31st December 2024 (Kshs.)</t>
  </si>
  <si>
    <t>Actual as at 31st December, 2024</t>
  </si>
  <si>
    <t>KWALE COUNTY GOVERNMENT</t>
  </si>
  <si>
    <t>RECURRENT EXPENDITURE ANALYSIS- OCTOBER 2024-DECEMBER 2024  ( FY 2024/25)</t>
  </si>
  <si>
    <t>Date: 31ST DECEMBER 2024</t>
  </si>
  <si>
    <t>3061Kwale - Finance and Economic Planning</t>
  </si>
  <si>
    <t>Total Net Expenditure vote R3061 Total</t>
  </si>
  <si>
    <t>3062Kwale - Agriculture, Livestock and Fisheries</t>
  </si>
  <si>
    <t>Total Net Expenditure vote R3062 Total</t>
  </si>
  <si>
    <t>3063Kwale - Land, Environment, Mining and Natural Resources</t>
  </si>
  <si>
    <t>Total Net Expenditure vote R3064 Total</t>
  </si>
  <si>
    <t>3064Kwale - Health Services</t>
  </si>
  <si>
    <t>Total Net Expenditure vote R3063 Total</t>
  </si>
  <si>
    <t>3065Kwale - County Assembly</t>
  </si>
  <si>
    <t>Total Net Expenditure vote R3065 Total</t>
  </si>
  <si>
    <t>3066Kwale - Industry, Trade and Investments</t>
  </si>
  <si>
    <t>Total Net Expenditure vote R3066 Total</t>
  </si>
  <si>
    <t>3067Kwale - Community Development, Youth and Women Empowerement and Social Services</t>
  </si>
  <si>
    <t>Total Net Expenditure vote R3067 Total</t>
  </si>
  <si>
    <t>3068Kwale - Office of the Governor and the Deputy Governor</t>
  </si>
  <si>
    <t>Total Net Expenditure vote R3068 Total</t>
  </si>
  <si>
    <t>3069Kwale - Education</t>
  </si>
  <si>
    <t>Total Net Expenditure vote R3069 Total</t>
  </si>
  <si>
    <t>3070Kwale - Water and Urban Planning and Decentralized Units</t>
  </si>
  <si>
    <t>Total Net Expenditure vote R3070 Total</t>
  </si>
  <si>
    <t>3071Kwale - Infrastructure and Public Works</t>
  </si>
  <si>
    <t>Total Net Expenditure vote R3071 Total</t>
  </si>
  <si>
    <t>Total Net Expenditure vote R3072 Total</t>
  </si>
  <si>
    <t>3072Kwale - ICT and Tourism</t>
  </si>
  <si>
    <t>3073Kwale - County Public Service Board</t>
  </si>
  <si>
    <t>Total Net Expenditure vote R3073 Total</t>
  </si>
  <si>
    <t>3074Kwale- Public Service and Administration</t>
  </si>
  <si>
    <t>Total Net Expenditure vote R3074 Total</t>
  </si>
  <si>
    <t>3075KWALE-Municipality of Kwale</t>
  </si>
  <si>
    <t>Total Net Expenditure vote R3075 Total</t>
  </si>
  <si>
    <t>3076KWALE-Municipality of Diani</t>
  </si>
  <si>
    <t>Total Net Expenditure vote R3076 Total</t>
  </si>
  <si>
    <t>3077Kwale - County Attorney</t>
  </si>
  <si>
    <t>Total Net Expenditure vote R3077 Total</t>
  </si>
  <si>
    <t>3078Kwale - Lungalunga Municipality</t>
  </si>
  <si>
    <t>Total Net Expenditure vote R3078 Total</t>
  </si>
  <si>
    <t>3079Kwale - Kinango Municipality</t>
  </si>
  <si>
    <t>Total Net Expenditure vote R3079 Total</t>
  </si>
  <si>
    <t>3080Kwale - Preventive Health Services</t>
  </si>
  <si>
    <t>Total Net Expenditure vote R3080 Total</t>
  </si>
  <si>
    <t>DEVELOPMENT EXPENDITURE ANALYSIS- OCTOBER 2024-DECEMBER 2024  ( FY 2024/25)</t>
  </si>
  <si>
    <t>3111499-  Procurement of Treatment Chemicals &amp; water quality testing</t>
  </si>
  <si>
    <t>3111499-Environmental Impact Assessment and Water Abstraction Authorization</t>
  </si>
  <si>
    <t>3111499-Water Resources Authority (WRA) permits</t>
  </si>
  <si>
    <t>3111502-Adoption of Polyethylene for the Kibaoni Moyeni pipeline in Kinango</t>
  </si>
  <si>
    <t>3111502-Construction of a water pipeline from Tangini - Makwang'ani in Kubo</t>
  </si>
  <si>
    <t>3111502-Construction of Booster pump at Kinango Baraza park to boost pressure</t>
  </si>
  <si>
    <t>3111502-Construction of Kizibe Dam</t>
  </si>
  <si>
    <t>3111502-Construction of Mnagoni-Luwanga and Ng?onzini water pipeline in Sambu</t>
  </si>
  <si>
    <t>3111502-Construction of Njalo water pan in Puma ward</t>
  </si>
  <si>
    <t>3111502-Construction of Tingani dam phase 2 in Mwereni ward</t>
  </si>
  <si>
    <t>3111502-Construction of tower installation of  pump at Pangani in Mwereni</t>
  </si>
  <si>
    <t>3111502-Construction of Umoja Dam I  and piping in Mwereni Ward</t>
  </si>
  <si>
    <t>3111502-Construction of water tower at Dzuho ra Mawe in Mwereni ward</t>
  </si>
  <si>
    <t>3111502-Construction of  tower at kizingo irrigation scheme in Mackinon road</t>
  </si>
  <si>
    <t>3111502-Driling and equipping of Borehole at Kinango Ndogo</t>
  </si>
  <si>
    <t>3111502-Drilling &amp; equipping of a borehole and piping to Kizuka Family- Kinon</t>
  </si>
  <si>
    <t>3111502-Drilling &amp; equipping of Borehole at Jimbo in Kubo South Ward</t>
  </si>
  <si>
    <t>3111502-Drilling and equipping of a BH &amp; extension at Mkomatendegwa in Kinond</t>
  </si>
  <si>
    <t>3111502-Drilling and equipping of a borehole at Mtsangatamu(Votya) in Mkongan</t>
  </si>
  <si>
    <t>3111502-Drilling and Equipping of a  Borehole at Msulwa in Kubo South ward</t>
  </si>
  <si>
    <t>3111502-Drilling and equipping of aborehole at Kilindini in Mkongani ward</t>
  </si>
  <si>
    <t>3111502-Drilling and equipping of Majimoto borehole in Dzombo ward</t>
  </si>
  <si>
    <t>3111502-Drilling of a borehole at Mkomba Mekka in Mkongani ward</t>
  </si>
  <si>
    <t>3111502-Drilling of a borehole at Voroni Kwa Mwangalieni in Waa-Ngombeni</t>
  </si>
  <si>
    <t>3111502-Drilling of borehole at Kombani Kiferejini Kwa Nyale in Waa-Ngombeni</t>
  </si>
  <si>
    <t>3111502-Drilling of borehole at Makunguni Kwa Mama Masika  in Waa-Ngombeni</t>
  </si>
  <si>
    <t>3111502-Drilling of borehole Ngombeni Moshini kwa Mzee Atta in Waa-Ngombeni</t>
  </si>
  <si>
    <t>3111502-Drilling of borehole with tower at Magongoni-Kigaleni in Kinondo</t>
  </si>
  <si>
    <t>3111502-Drilling  and equipping of a borehole at Mwatate in Waa-Ngombeni</t>
  </si>
  <si>
    <t>3111502-Drilling  and equipping of a borehole at Mwelein Waa-Ngombeni</t>
  </si>
  <si>
    <t>3111502-Drilling  and equipping of a borehole at Tumbula in Waa-Ngombeni</t>
  </si>
  <si>
    <t>3111502-Drilling  and equipping of a borehole with water tower at Pumwani</t>
  </si>
  <si>
    <t>3111502-Drilling  Mwangwei Dispensary Borehole in Pongwe/Kikoneni</t>
  </si>
  <si>
    <t>3111502-Drilling  of a borehole at Kwa Mwachiuyu in Waa-Ngombeni ward</t>
  </si>
  <si>
    <t>3111502-Drilling  of a borehole with water tower at Ndugumbeni in Kinondo</t>
  </si>
  <si>
    <t>3111502-Drilling   of a borehole at Madibwani dispensary in Waa-Ngombeni</t>
  </si>
  <si>
    <t>3111502-Drilling,equipping of a solar borehole with water tower at Chai Mabu</t>
  </si>
  <si>
    <t>3111502-Drilling,equipping of a solar borehole with water tower at Simkumbe</t>
  </si>
  <si>
    <t>3111502-Drillling and equiping of a borehole at Mwauchi village in Waa/Ngombe</t>
  </si>
  <si>
    <t>3111502-Equipping of borehole at Mawia in Kubo South ward</t>
  </si>
  <si>
    <t>3111502-Equipping of Majikuko Borehole with a high yield pump in Kinondo</t>
  </si>
  <si>
    <t>3111502-Expansion &amp; Rehabilitation of Mgalani- Busho- Kilibasi water pipeline</t>
  </si>
  <si>
    <t>3111502-Expansion and distillation of Bumani dam at Gulanze  in Ndavaya ward</t>
  </si>
  <si>
    <t>3111502-Expansion and distillation of Kakindu dam in Ndavaya ward</t>
  </si>
  <si>
    <t>3111502-Expantion and distilation of Magongoni dam</t>
  </si>
  <si>
    <t>3111502-Extension of line,Marigiza tower,Madzokani,Voroni Muembeni in Ramisi</t>
  </si>
  <si>
    <t>3111502-Extension of pipeline from Stage ya Mhogo to Patanani slaughter house</t>
  </si>
  <si>
    <t>3111502-Extension of water pipeline from Mkanda to Maphombe  in Ramisi ward</t>
  </si>
  <si>
    <t>3111502-Extension of water pipeline from  Mtaa dam to Mtaa B Village</t>
  </si>
  <si>
    <t>3111502-Flag ship project: Construction Kilibasi dam phase 2 Treatment and line in Mackinon Road</t>
  </si>
  <si>
    <t>3111502-Flagship project: Construction of Bofu Dam Phase III: Pipeline extension in Kasemeni</t>
  </si>
  <si>
    <t>3111502-Flagship Project: Construction of Silaloni Dam Phase III: Pipeline extension in Samburu</t>
  </si>
  <si>
    <t>3111502-Installation of a flood light at Nyalani  Pumping Station in Puma</t>
  </si>
  <si>
    <t>3111502-Installation of Bomani BH in Ramisi ward</t>
  </si>
  <si>
    <t>3111502-Installation of Demineralization facility at Kituu Borehole in Mackin</t>
  </si>
  <si>
    <t>3111502-Installation of Jorori borehole and pipeline extension in Tsimba Goli</t>
  </si>
  <si>
    <t>3111502-Installation of solar pump at Manyatta borehole in Kubo South ward</t>
  </si>
  <si>
    <t>3111502-Installation,electrification of a borehole at Jeza inTsimba Golini</t>
  </si>
  <si>
    <t>3111502-Kalalani water improvement system in Mwavumbo ward</t>
  </si>
  <si>
    <t>3111502-Lutsangani - M'bande - Chidzipwa pipeline extension in Mwavumbo</t>
  </si>
  <si>
    <t>3111502-Mazeras Mabirikani - Mwamdudu water pipeline in Kasemeni ward</t>
  </si>
  <si>
    <t>3111502-Mazeras mision offtake</t>
  </si>
  <si>
    <t>3111502-Pipe extension from Kiuzini borehole to kwa Malamba  in Kinondo</t>
  </si>
  <si>
    <t>3111502-Pipeline extension frm Chimya,Chimya dispensary in Tsimba Golini</t>
  </si>
  <si>
    <t>3111502-Pipeline Extension from Bengo to Mgome phase II in Dzombo ward</t>
  </si>
  <si>
    <t>3111502-Pipeline extension from Burani - Chibuyuni Mafusi in Mkongani ward</t>
  </si>
  <si>
    <t>3111502-Pipeline extension from Dzombo Primary,Chakaya mwembe in Dzombo</t>
  </si>
  <si>
    <t>3111502-Pipeline extension from Kwa Mwalolo to Chilongoni in Kinango ward</t>
  </si>
  <si>
    <t>3111502-Pipeline extension from Mkuduru A Borehole in Dzombo Ward</t>
  </si>
  <si>
    <t>3111502-Pipeline extension from Moyeni to Kwa Lukongo in Kinango ward</t>
  </si>
  <si>
    <t>3111502-Pipeline extension from Msulwa to Majimboni  in Kubo South</t>
  </si>
  <si>
    <t>3111502-Pipeline extension from Mtsangatifu to Mwaluganje primary in Kinango</t>
  </si>
  <si>
    <t>3111502-Pipeline Extension from Simkumbe Borehole in Tiwi ward</t>
  </si>
  <si>
    <t>3111502-Pipeline extension of Panama ? Shimoni Phase II in Pongwe Kikoneni</t>
  </si>
  <si>
    <t>3111502-Pipeline Mwakayamba borehole to Kwa Wanje  Kwa Mwachumba in Kinondo</t>
  </si>
  <si>
    <t>3111502-Pipeline  from Murunguni ? Bishop Kalu &amp; Amani in Puma &amp; Kinango Wards</t>
  </si>
  <si>
    <t>3111502-Purchase and installation of water tank at Dziwe ra simba in Mkongani</t>
  </si>
  <si>
    <t>3111502-Rehabilitation of Bekadzo dam (Concrete spill way) in Puma ward</t>
  </si>
  <si>
    <t>3111502-Rehabilitation of Dungumale borehole in Kinondo ward</t>
  </si>
  <si>
    <t>3111502-Rehabilitation of Kiziamonzo,Dumbule, Chiphangani pipes in Kinango ward</t>
  </si>
  <si>
    <t>3111502-Rehabilitation of Lwara primary school borehole in Mkongani ward</t>
  </si>
  <si>
    <t>3111502-Rehabilitation of Magwasheni,Mbegani line, line toTiribe and pump</t>
  </si>
  <si>
    <t>3111502-Rehabilitation of Mwarutswa Center and kanana center boreholes in Pon</t>
  </si>
  <si>
    <t>3111502-Rehabilitation of Ngoto Borehole and  pipes to Ngowa Magodzoni in Tiwi</t>
  </si>
  <si>
    <t>3111502-Rehabilitation of Shimba Hills water supply system Kubo South Ward</t>
  </si>
  <si>
    <t>3111502-Repair and maintenance of Hanje Chigato water pipeline in Kasemeni</t>
  </si>
  <si>
    <t>3111502-Solarisation of Vwivwini PS borehole in Pongwe Kikoneni Ward</t>
  </si>
  <si>
    <t>3111502-Solarisation of wells and rehabilitation of  pipeline in Gazi Kinondo</t>
  </si>
  <si>
    <t>3111502-Supply and delivery of drilling materials</t>
  </si>
  <si>
    <t>3111502-Survey and Design of water pans and small Dams</t>
  </si>
  <si>
    <t>3111502-Survey and Design of water pipelines within the county</t>
  </si>
  <si>
    <t>3111502-Vikinduni ? Chigombero C, B &amp; A pipeline phase II in Mwavumbo ward</t>
  </si>
  <si>
    <t>3111502-Water pipeline from Mrihi wa Bibi - Kwa Mama Anastacia Muthee in Kubo</t>
  </si>
  <si>
    <t>3111502-Water tower and 500M pipeline extension at Maramba kwa Mwamtindi</t>
  </si>
  <si>
    <t>3111502-Water tower at Kwa Tagalala and extension to Kwa Bengo in Kinondo</t>
  </si>
  <si>
    <t>COUNTY GOVERNMENT OF KWALE</t>
  </si>
  <si>
    <t xml:space="preserve"> DEPARTMENT: FINANCE AND ECONOMIC PLANNING</t>
  </si>
  <si>
    <t>PROJECT IMPLEMENTATION STATUS AS AT 30TH DECEMBER 2024  ( FY 2024/25)</t>
  </si>
  <si>
    <t>Date: 31 DECEMBER  2024</t>
  </si>
  <si>
    <t>Revenue</t>
  </si>
  <si>
    <t>Parking Bay Old Ibiza Market</t>
  </si>
  <si>
    <t>Finance and Economic Planning</t>
  </si>
  <si>
    <t xml:space="preserve">"D " </t>
  </si>
  <si>
    <t>BUDGET EXECUTION BY PROGRAMMES AND SUB-PROGRAMMES REPORT  AS AT 31ST DECEMBER., 2024 (FY 2024/25)</t>
  </si>
  <si>
    <t>General Administration, Planning and Support Services</t>
  </si>
  <si>
    <t>SUB-PROGRAMME</t>
  </si>
  <si>
    <t xml:space="preserve"> FY 2023/24</t>
  </si>
  <si>
    <t xml:space="preserve">Actual </t>
  </si>
  <si>
    <t>Administration and Support Services</t>
  </si>
  <si>
    <t>General Administration</t>
  </si>
  <si>
    <t>Citizens participatio n forum held</t>
  </si>
  <si>
    <t>Number Citizens participation forum held</t>
  </si>
  <si>
    <t>Economic policy papers/ bills prepared</t>
  </si>
  <si>
    <t>Number Economic policy papers/ bills prepared</t>
  </si>
  <si>
    <t>Monitoring and Evaluation Reports</t>
  </si>
  <si>
    <t>Number of Monitoring and Evaluation Reports</t>
  </si>
  <si>
    <t>M and E unit established</t>
  </si>
  <si>
    <t>Functional M and E unit with progress report produced</t>
  </si>
  <si>
    <t>M and E policy approved</t>
  </si>
  <si>
    <t>Number of M and E policies formulated and approved</t>
  </si>
  <si>
    <t>Programme : Economic and Financial Policy Formulation and Management</t>
  </si>
  <si>
    <t xml:space="preserve">Outcome:Sound economic and financial policies for accelerated economic growth </t>
  </si>
  <si>
    <t>Revenue Mobilization, Administration and Management</t>
  </si>
  <si>
    <t>Revenue Collection and Administration</t>
  </si>
  <si>
    <t>Revenue Unit</t>
  </si>
  <si>
    <t>Revenue targets</t>
  </si>
  <si>
    <t>Value in Kshs of Actual revenue collected</t>
  </si>
  <si>
    <t>450M</t>
  </si>
  <si>
    <t>84M</t>
  </si>
  <si>
    <t>366M</t>
  </si>
  <si>
    <t>available</t>
  </si>
  <si>
    <t>% of county own revenue of the total budget.</t>
  </si>
  <si>
    <t>Enhanced revenue collection</t>
  </si>
  <si>
    <t>Number of completed stations</t>
  </si>
  <si>
    <t>Programme : Revenue Mobilization, Administration and Management</t>
  </si>
  <si>
    <t xml:space="preserve">Outcome:Sustainable policies for mobilization of public financial resources to supplement county allocation </t>
  </si>
  <si>
    <t>Public finance and accounting services</t>
  </si>
  <si>
    <t>Improved service delivery</t>
  </si>
  <si>
    <t>% absorption</t>
  </si>
  <si>
    <t>Procurement Unit</t>
  </si>
  <si>
    <t>% of compliance in procurement processes</t>
  </si>
  <si>
    <t>Audit Unit</t>
  </si>
  <si>
    <t>Number of audit reports produced and disseminate</t>
  </si>
  <si>
    <t>COUNTY: COUNTY GOVERNMENT OF KWALE</t>
  </si>
  <si>
    <t>DEPARTMENT: FINANCE AND ECONOMIC PLANNING</t>
  </si>
  <si>
    <t>COUNTY:COUNTY GOVERNMENT OF KWALE</t>
  </si>
  <si>
    <t>Q2 FY 2020/21</t>
  </si>
  <si>
    <t>Q2 FY 2021/22</t>
  </si>
  <si>
    <t>Q2 FY 2022/23</t>
  </si>
  <si>
    <t>Q2 FY 2024/25</t>
  </si>
  <si>
    <t>Kwale County Recurrent Account</t>
  </si>
  <si>
    <t xml:space="preserve">Recurrent </t>
  </si>
  <si>
    <t>Operational</t>
  </si>
  <si>
    <t>Kwale County Development Account</t>
  </si>
  <si>
    <t>Development</t>
  </si>
  <si>
    <t>Development Projects Payments</t>
  </si>
  <si>
    <t>Kwale County Revenue Fund</t>
  </si>
  <si>
    <t xml:space="preserve">Fund Account- Receipts </t>
  </si>
  <si>
    <t>Holdin Exchequer And Aia</t>
  </si>
  <si>
    <t>Kwale County Special Purpose Account</t>
  </si>
  <si>
    <t xml:space="preserve">Special Purpose- Ths And Rbf </t>
  </si>
  <si>
    <t>Grants Receipt And Payments</t>
  </si>
  <si>
    <t>Kwale County Deposit Account</t>
  </si>
  <si>
    <t xml:space="preserve">Deposit Account </t>
  </si>
  <si>
    <t>Retention Money</t>
  </si>
  <si>
    <t>Kwale County Roads Maintence Levy Fund</t>
  </si>
  <si>
    <t>Development- Rmlf</t>
  </si>
  <si>
    <t>Receipts And Payments Of Roads Grant Funds</t>
  </si>
  <si>
    <t>Kwale County Kdsp</t>
  </si>
  <si>
    <t xml:space="preserve">Recurrent  </t>
  </si>
  <si>
    <t>Kwale County Narig</t>
  </si>
  <si>
    <t>Grant Payments</t>
  </si>
  <si>
    <t>Kwale County Asdsp</t>
  </si>
  <si>
    <t>Kwale County Covid -19</t>
  </si>
  <si>
    <t>Special Purpose</t>
  </si>
  <si>
    <t>Holding And Payments Of Covid -19 Funds</t>
  </si>
  <si>
    <t>Kwale County Water And Sanitation</t>
  </si>
  <si>
    <t>Grants For Kwale Water And Company</t>
  </si>
  <si>
    <t>Kwale County Primary Health Care</t>
  </si>
  <si>
    <t>Special Purpose-Danida Funds</t>
  </si>
  <si>
    <t>Holding And Payments Of Danida Funds</t>
  </si>
  <si>
    <t>Kwale County Gratuity Accounty</t>
  </si>
  <si>
    <t>Recurrent</t>
  </si>
  <si>
    <t>Gratuity Pay Outs</t>
  </si>
  <si>
    <t>Kwale County  Municipality Udg</t>
  </si>
  <si>
    <t>Payments Of Grant Project</t>
  </si>
  <si>
    <t>Kwale County Village Polytechnic</t>
  </si>
  <si>
    <t>Support For Polytechnics Payments</t>
  </si>
  <si>
    <t>Kwale County Ideas Led Project</t>
  </si>
  <si>
    <t>Project Account</t>
  </si>
  <si>
    <t>Eu Grants Payments</t>
  </si>
  <si>
    <t>Fund Account</t>
  </si>
  <si>
    <t>Kwale County Navcdp</t>
  </si>
  <si>
    <t>Chief Officer Finance Imprest Account</t>
  </si>
  <si>
    <t>Kwale County Emergency Fund</t>
  </si>
  <si>
    <t>Payments For Disaster And Emergencies</t>
  </si>
  <si>
    <t>Kwale County Equalization Fund</t>
  </si>
  <si>
    <t>Kwale County Aggregated Industrial Park Project</t>
  </si>
  <si>
    <t>Kwale County Community Health Promoters Stipend</t>
  </si>
  <si>
    <t>Kwale County Informal Settlement Improvement Project</t>
  </si>
  <si>
    <t>Kwale County United Nations Population Fund</t>
  </si>
  <si>
    <t>Agriculture livestock and fisheries</t>
  </si>
  <si>
    <t xml:space="preserve"> Refined Fuels and Lubricants for Production-Agricultural mechanization project at AMS Msambweni</t>
  </si>
  <si>
    <t>All wards</t>
  </si>
  <si>
    <t>None</t>
  </si>
  <si>
    <t>Project ongoing</t>
  </si>
  <si>
    <t xml:space="preserve"> Other cash transfers Grants and subsidies-National Agricultural Value Chain Development Project(NAVCDP)</t>
  </si>
  <si>
    <t xml:space="preserve">Project incomplete </t>
  </si>
  <si>
    <t xml:space="preserve"> Other cash transfers Grants and subsidies-National Agricultural Value Chain Development Project-Counter part funding</t>
  </si>
  <si>
    <t>2640400 Other cash transfers Grants and subsidies-Kenya Agricultural Business Development Project (KABDP)-Counterpart Funding</t>
  </si>
  <si>
    <t>Other Infrastructure and Civil Works- upscaling  of micro. irrigation.- Mwakalanga/mwaluvuno-phase II</t>
  </si>
  <si>
    <t>3110506 Other Infrastructure and Civil Works- upscaling  of micro. irrigation.  Bofu phase II</t>
  </si>
  <si>
    <t>3110507 Other Infrastructure and Civil Works- upscaling  of micro. irrigation.  Burani phase II</t>
  </si>
  <si>
    <t>Mwavumbo</t>
  </si>
  <si>
    <t>3110508 Other Infrastructure and Civil Works- upscaling  of micro. irrigation shauri moyo phase II</t>
  </si>
  <si>
    <t>Mwereni</t>
  </si>
  <si>
    <t>Other Infrastructure and Civil Works- upscaling  of micro.( kizingo.nyalani,dzihoheni,nuru)</t>
  </si>
  <si>
    <t xml:space="preserve"> Other Infrastructure and Civil Works-Construction  of livestock market at Melikubwa-Phase II</t>
  </si>
  <si>
    <t>Tsimba</t>
  </si>
  <si>
    <t xml:space="preserve"> Other Infrastructure and Civil Works-Construction  of livestock market  Kalalani -phaseII</t>
  </si>
  <si>
    <t xml:space="preserve"> Other Infrastructure and Civil Works-Construction  of livestock market  kwa mbita-phase II</t>
  </si>
  <si>
    <t>Golini</t>
  </si>
  <si>
    <t>Other Infrastructure and Civil Works-construction of Kwale Slaughter house perimeter wall Phase II</t>
  </si>
  <si>
    <t>Ndavaya</t>
  </si>
  <si>
    <t xml:space="preserve"> Other Infrastructure and Civil Works-construction of tsunza landing site-phase II</t>
  </si>
  <si>
    <t>Puma</t>
  </si>
  <si>
    <t xml:space="preserve"> Other Infrastructure and Civil Works-Rehabilitation of mkunguni phase II</t>
  </si>
  <si>
    <t>Kinango</t>
  </si>
  <si>
    <t>Other Infrastructure and Civil Works-development of funzi landing site BMUphase II</t>
  </si>
  <si>
    <t xml:space="preserve"> Purchase of Tractors-complete overhaul of five tractors</t>
  </si>
  <si>
    <t>Ramisi</t>
  </si>
  <si>
    <t>Purchase of fishing boats and accessories</t>
  </si>
  <si>
    <t>Kwale</t>
  </si>
  <si>
    <t>project completed</t>
  </si>
  <si>
    <t>Construction of kinango slaughter house boundary wall</t>
  </si>
  <si>
    <t>Supply and delivery of galla goats</t>
  </si>
  <si>
    <t>Supply and delivery of certified maize seeds</t>
  </si>
  <si>
    <t>Supply and delivery of stunners</t>
  </si>
  <si>
    <t>Construction of kwale slaughter house boundary wall</t>
  </si>
  <si>
    <t>Renovation of kilimangodo</t>
  </si>
  <si>
    <t>Construction of stamili dip</t>
  </si>
  <si>
    <t>Construction of Chikuyu dip</t>
  </si>
  <si>
    <t>Supply and delivery of  slaughter house equipments</t>
  </si>
  <si>
    <t>Construction of mwangulu slaughter house</t>
  </si>
  <si>
    <t>Construction of dzombo apiary</t>
  </si>
  <si>
    <t>Construction of mwazaro seaweed store</t>
  </si>
  <si>
    <t>Construction of mtsarani cattle dip</t>
  </si>
  <si>
    <t>Tiling of agricultural offices</t>
  </si>
  <si>
    <t>Construction of Shiraz dip</t>
  </si>
  <si>
    <t>Construction of tsunza landing site</t>
  </si>
  <si>
    <t xml:space="preserve">Purchase of office furniture and fittings for ATC </t>
  </si>
  <si>
    <t>Construction of menza wenye csattle dip</t>
  </si>
  <si>
    <t>Establishment and operalization of zero grazing and poultry units</t>
  </si>
  <si>
    <t>Construction of Dhanjal cattle dip</t>
  </si>
  <si>
    <t>Construction of mgombezi cattle dip</t>
  </si>
  <si>
    <t xml:space="preserve"> construction of mwangulu slaughter house in mwereni ward </t>
  </si>
  <si>
    <t xml:space="preserve"> constructionof a dip at shirazi in ramisi ward </t>
  </si>
  <si>
    <t xml:space="preserve"> construction of a dip at wenzalambi in puma ward </t>
  </si>
  <si>
    <t xml:space="preserve"> Purchase of Vaccines and Sera-disease control repellant &amp; acaricides)</t>
  </si>
  <si>
    <t>Power connection of Kwale slaughter house-Phase II</t>
  </si>
  <si>
    <t xml:space="preserve"> Rehabilitation of operational cattle dip (Maji Moto in Kubo South )</t>
  </si>
  <si>
    <t>Development  of   land scaping at Gazi -Kinondo ward</t>
  </si>
  <si>
    <t xml:space="preserve">Installation of micro irrigation for nyalani mtaa nuru </t>
  </si>
  <si>
    <t>Installation of micro irrigation for bodo,afya bora ,chikwakwani masimba kinga ,mteza</t>
  </si>
  <si>
    <t>supply delivery Installationof micro irrigation for shauri moyo</t>
  </si>
  <si>
    <t>supply delivery Installation of micro irrigation for bofu</t>
  </si>
  <si>
    <t>supply delivery Installation of micro irrigation for dzhoeni</t>
  </si>
  <si>
    <t xml:space="preserve"> upscaling-mwakalanga and mwaluvuno,dzhieni micro  irrigation sites </t>
  </si>
  <si>
    <t xml:space="preserve"> upscaling of burani irrigation scheme in mkongani ward </t>
  </si>
  <si>
    <t xml:space="preserve"> construction of livestock market at meli kubwa mackinon road ward </t>
  </si>
  <si>
    <t xml:space="preserve"> construction of livestock market at kalalani in mwavumbo ward </t>
  </si>
  <si>
    <t xml:space="preserve"> construction of livestock market at vibandani kwa bita in mwereni ward </t>
  </si>
  <si>
    <t xml:space="preserve"> rehabilitation of operational cattle dip at mwabila in mwavumbo ward </t>
  </si>
  <si>
    <t xml:space="preserve"> construction of sea wall at mkunguni landing site in ramisi ward </t>
  </si>
  <si>
    <t xml:space="preserve"> rehabilitation of perimeter wall and gate at ams office msambweni </t>
  </si>
  <si>
    <t xml:space="preserve"> rehabilitation of msambweni office block </t>
  </si>
  <si>
    <t>Tractor fuel expenses</t>
  </si>
  <si>
    <t>Ukunda</t>
  </si>
  <si>
    <t>Lands</t>
  </si>
  <si>
    <t>4130201 Acquisition of Land</t>
  </si>
  <si>
    <t>Ongoing</t>
  </si>
  <si>
    <t>4130201 Proposed registration of 5No. Trading centres</t>
  </si>
  <si>
    <t>HQ</t>
  </si>
  <si>
    <t>Complete</t>
  </si>
  <si>
    <t>4130201 Planning of Kiteje Special Economic Zone Buffer Area Phase II</t>
  </si>
  <si>
    <t>Waa Ng'ombeni</t>
  </si>
  <si>
    <t>4130201 Preparation of Diani Municipal Land use and zoning plan</t>
  </si>
  <si>
    <t>Diani Ward</t>
  </si>
  <si>
    <t xml:space="preserve">4130201 Survey and adjudication of Vigurungani </t>
  </si>
  <si>
    <t>Puma Ward</t>
  </si>
  <si>
    <t>4130201 Land Subdivision for settlement-Sub division of Mwereni group ranch in Mwereni ward (Phase II)</t>
  </si>
  <si>
    <t>Mwereni Ward</t>
  </si>
  <si>
    <t>4130201 SP 1.2:  Phase II Survey of Trading centres  Kinango,Kanana,Kwale,Samburu,Lungalunga</t>
  </si>
  <si>
    <t>4130201 Implementation of Urban Plan for Mabokoni in Bongwe-Gombato ward</t>
  </si>
  <si>
    <t>Bongwe-Gombato ward</t>
  </si>
  <si>
    <t>Awarded</t>
  </si>
  <si>
    <t>4130201 Shimoni Urban Development Plan</t>
  </si>
  <si>
    <t>Vanga Ward</t>
  </si>
  <si>
    <t>4130201- Development of energy centres</t>
  </si>
  <si>
    <t>4130201 Tree seedlings</t>
  </si>
  <si>
    <t>4130201 Implementation of Shimoni Urban Development Plan</t>
  </si>
  <si>
    <t>Pongwe kikoneni</t>
  </si>
  <si>
    <t>4130201 Survey and adjudication of Kalalani  trading centre</t>
  </si>
  <si>
    <t>Mwaumbo Ward</t>
  </si>
  <si>
    <t>4130201 Demarcation and issuance of tittle deeds in Mwavumbo ward</t>
  </si>
  <si>
    <t>4130201 Subdivision of Mwereni group ranche</t>
  </si>
  <si>
    <t>4130201Kenya Informal Settlement Improvement Project  (KISIP I) Fund</t>
  </si>
  <si>
    <t>Donar</t>
  </si>
  <si>
    <t>On going</t>
  </si>
  <si>
    <t>4130201 Climate  Change Fund</t>
  </si>
  <si>
    <t>2211310 Completion of the Subdivision of Mwavumbo Group Ranch Phase 3</t>
  </si>
  <si>
    <t>Procurement</t>
  </si>
  <si>
    <t>2640503Financing Locally Led County Climate Action</t>
  </si>
  <si>
    <t>3110504-County Climate change fund (CCU Operations)</t>
  </si>
  <si>
    <t>2211310Survey and adjudication of Vigurungani adjudication section</t>
  </si>
  <si>
    <t>3110504Construction of road/footpaths &amp; Drainage in Kombani  in Waa Ng'ombeni</t>
  </si>
  <si>
    <t>Health Services</t>
  </si>
  <si>
    <t>Roofing of the Maternal Child Health Building at the County Referral hospital</t>
  </si>
  <si>
    <t>Ramisi ward</t>
  </si>
  <si>
    <t>Project complete and in use.</t>
  </si>
  <si>
    <t>Face-lifting of County Referral Hospital Msambweni</t>
  </si>
  <si>
    <t>Supply and  delivery of Patient Monitors ( OPD, Male, Female, Pediatric, Mat ward and New Born Unit ) at Msambweni hospital</t>
  </si>
  <si>
    <t>Supply,delivery and installation of X-ray machine for Msambweni Referral Hospital</t>
  </si>
  <si>
    <t>Supply,delivery and installation of dialysis machine for Msambweni Referral Hospital</t>
  </si>
  <si>
    <t>Purchase of 40 hospital beds with mattresses</t>
  </si>
  <si>
    <t>Kinango ward</t>
  </si>
  <si>
    <t>Repair of maternity ward, Repair of leaking roofs and defective floors (female ward,radiology,MCH, kitchen, nursing station, outpatient ) at Kinango hospital</t>
  </si>
  <si>
    <t>Purchase of 2 maternity delivery beds for Kinango Hospital  and infant resucitare</t>
  </si>
  <si>
    <t>Installation of solar system at Kinango hospital</t>
  </si>
  <si>
    <t>Suply,delivery and installation of X-ray  machine for Kinango Hospital</t>
  </si>
  <si>
    <t>Construction and equipping of ICU (Intensive Care Unit) and Renal 2nd phase at Kinango hospital</t>
  </si>
  <si>
    <t>Purchase of baby incubators for the hospitals including Kinango,Samburu,Kwale and Lungalunga</t>
  </si>
  <si>
    <t>Repairing of the leaking roof at the OPD and MCH in Kwale Hospital</t>
  </si>
  <si>
    <t>Tsimba golini</t>
  </si>
  <si>
    <t>Supply and delivery of Patient Monitors in Kwale Hospital- ( OPD, Male, Female, Pediatric, Mat ward )</t>
  </si>
  <si>
    <t>Purchase of  4 theatre airconditioners for  Kwale Hospital</t>
  </si>
  <si>
    <t>Supply, delivery and installation of  of X-ray machine at Lunga Lunga hospital</t>
  </si>
  <si>
    <t>Vanga ward</t>
  </si>
  <si>
    <t>Purchase and installation of 3 Phase armourd mortuary cable at Lunga Lunga Hospital</t>
  </si>
  <si>
    <t>Installation of solar system at Lunga Lunga hospital</t>
  </si>
  <si>
    <t>Installation of the existing generator  at Samburu Hospital</t>
  </si>
  <si>
    <t>samburu chengoni ward</t>
  </si>
  <si>
    <t>Construction of underground 300 cubic meteres water storage tank</t>
  </si>
  <si>
    <t>Purchase of X-ray machine accessories(X-ray printer,Digital radiography detector and X-ray system</t>
  </si>
  <si>
    <t>Installation of solar system at Samburu hospital</t>
  </si>
  <si>
    <t>Construction OPD (out patient department) phase 2 for Samburu Hospital</t>
  </si>
  <si>
    <t>Supply,delivery and installation of X-ray machine for Kikoneni Health Centre</t>
  </si>
  <si>
    <t>Dzombo ward</t>
  </si>
  <si>
    <t>Constructionn of  X -RAY block at Mkongani Health centre in Mkongani ward</t>
  </si>
  <si>
    <t>Mkongani ward</t>
  </si>
  <si>
    <t>Purchase and installation of X-ray machine for Mnyenzeni Health Centre</t>
  </si>
  <si>
    <t>Kasemeni ward</t>
  </si>
  <si>
    <t>Assembly</t>
  </si>
  <si>
    <t>MCA'S office Ramisi ward</t>
  </si>
  <si>
    <t>Ramisi Ward</t>
  </si>
  <si>
    <t>Hansard Equipments</t>
  </si>
  <si>
    <t>Tsimba-Golini Ward</t>
  </si>
  <si>
    <t>Renovation of Offices</t>
  </si>
  <si>
    <t>Ward Offices</t>
  </si>
  <si>
    <t>Renovation of  Speakers residence</t>
  </si>
  <si>
    <t>Ukunda Ward</t>
  </si>
  <si>
    <t>Security Walk scanner &amp; Luggage scanner</t>
  </si>
  <si>
    <t>County Assembly Data Centre</t>
  </si>
  <si>
    <t>County Assembly Complex</t>
  </si>
  <si>
    <t>Not yet awarded</t>
  </si>
  <si>
    <t>Parking sheds with green energy installation</t>
  </si>
  <si>
    <t>Construction of Public Utilities to ward Offices Phase I</t>
  </si>
  <si>
    <t>Drilling of Boreholes Phase I</t>
  </si>
  <si>
    <t>Renovations of offices</t>
  </si>
  <si>
    <t>Ward Offices &amp; Complex</t>
  </si>
  <si>
    <t>Trade &amp; Enterprise Development</t>
  </si>
  <si>
    <t>3111504 Completion of Diani Market</t>
  </si>
  <si>
    <t>REQUISION</t>
  </si>
  <si>
    <t>3111504 Construction of fruit processing plant phase III in Shimba hills Kubo South ward</t>
  </si>
  <si>
    <t>Simba hills</t>
  </si>
  <si>
    <t>ONGOING</t>
  </si>
  <si>
    <t xml:space="preserve">3111504 Electrification of market stalls in Pongwe/Kikoneni, Samburu/Chengoni,Kinango,Puma </t>
  </si>
  <si>
    <t>kinango</t>
  </si>
  <si>
    <t>3111504 Construction of a market shed at Mtaa in Kasemeni ward</t>
  </si>
  <si>
    <t>kasemeni</t>
  </si>
  <si>
    <t>RETENDERED</t>
  </si>
  <si>
    <t xml:space="preserve">Construction of Lungalunga biashara centre and purchase of desktop for LBC </t>
  </si>
  <si>
    <t>Lungalunga</t>
  </si>
  <si>
    <t>COMPLETE</t>
  </si>
  <si>
    <t>3111504 Renovation of Markets (Kwale Bus park stalls)</t>
  </si>
  <si>
    <t>Kwale Town</t>
  </si>
  <si>
    <t>3111504 Renovation of Markets (Ndavaya Market shed)</t>
  </si>
  <si>
    <t xml:space="preserve">Ndavaya </t>
  </si>
  <si>
    <t xml:space="preserve">Construction of Market Stalls at Kigato Trading centre in Waa Ng'ombeni </t>
  </si>
  <si>
    <t>Waa Ng'ombani</t>
  </si>
  <si>
    <t>Purchase of software for the Trade Revolving Fund(Loan Management system)</t>
  </si>
  <si>
    <t xml:space="preserve"> Kwale</t>
  </si>
  <si>
    <t>Construction of a market shed at Mtaa in Kasemeni ward</t>
  </si>
  <si>
    <t>Kasemeni</t>
  </si>
  <si>
    <t>3111504 Construction of modern bodaboda shed at Menzamwenye in Dzombo ward</t>
  </si>
  <si>
    <t>Dzombo</t>
  </si>
  <si>
    <t>3111504 Kwale County Aggregation and Industrial Park, Mwananyamala in Lunga Lunga - County Contribution</t>
  </si>
  <si>
    <t>Mwananyamala</t>
  </si>
  <si>
    <t>County Contribution to Aggregated Industrial Park Grant</t>
  </si>
  <si>
    <t>3111504 Kwale County Aggregation and Industrial Park, Mwananyamala in Lunga Lunga - Grant (National Government Contribution)</t>
  </si>
  <si>
    <t xml:space="preserve">3111120 Purchase of Equipment and Machinery for the Fruit Processing Plant, Shimba Hills, Kubo South.  </t>
  </si>
  <si>
    <t>3111504 Kwale Investment Authority</t>
  </si>
  <si>
    <t>Proposed Completion Of fruit Processing plant Phase III at shimba Hills</t>
  </si>
  <si>
    <t>Purchase of Maize Milling machines in Dzombo Ward.</t>
  </si>
  <si>
    <t>Proposed Construction of Market in Lemba Ukunda ward Phase II</t>
  </si>
  <si>
    <t>Proposed Construction of a Boda boda shed at Msulwa in Kubo South ward</t>
  </si>
  <si>
    <t xml:space="preserve">Drilling of borehole to supply water to the fruit processing plant in Kubo South </t>
  </si>
  <si>
    <t>Completion of Diani Market phase III</t>
  </si>
  <si>
    <t>Construction of Bodaboda shed at Mshiu in Pongwe-Kikoneni Ward</t>
  </si>
  <si>
    <t>Kikoneni</t>
  </si>
  <si>
    <t>Construction of Msulwa Market in Kubo South ward</t>
  </si>
  <si>
    <t>3111504 Fencing of Fruit Processing Plant, Shimba Hills, Kubo South.</t>
  </si>
  <si>
    <t xml:space="preserve">3111504 Product Development and Provision of BDS through the Biashara Centres </t>
  </si>
  <si>
    <t>Construction of Bodaboda shed at Kona ya Shimoni in Pongwe-Kikoneni Ward changed to Magoma</t>
  </si>
  <si>
    <t>Magoma</t>
  </si>
  <si>
    <t>Construction of market stalls and three (3) door VIP at Msambweni hospital</t>
  </si>
  <si>
    <t>Msambeni</t>
  </si>
  <si>
    <t>Construction of Bodaboda shed (Bike park, tuckshop, sitting benches for riders/waiting customers) at Kibiboni stage (Pongwe-Kikoneni Ward).</t>
  </si>
  <si>
    <t>Community Development</t>
  </si>
  <si>
    <t>Construction of open terraces and dias in Nyumba sita Ramisi ward</t>
  </si>
  <si>
    <t>Nyumba sita</t>
  </si>
  <si>
    <t>Levelling of kafuduni sports ground in mwavumbo ward</t>
  </si>
  <si>
    <t>Levelling of Dzombo sports field in mwavumbo ward</t>
  </si>
  <si>
    <t>Improvement of mvindeni sports field</t>
  </si>
  <si>
    <t>Mvindeni</t>
  </si>
  <si>
    <t>Improvement of magutu sports field</t>
  </si>
  <si>
    <t>Construction of beards and carvings workings</t>
  </si>
  <si>
    <t>Construction of Dzirephe stadium in vanga ward</t>
  </si>
  <si>
    <t>Vanga</t>
  </si>
  <si>
    <t>Rehabilitation of mwangulu sports field</t>
  </si>
  <si>
    <t xml:space="preserve">Construction of kwale stadium </t>
  </si>
  <si>
    <t>Tsimba/Golini</t>
  </si>
  <si>
    <t>Construction of open terraces and dias mkelekeleni</t>
  </si>
  <si>
    <t>Kubo south</t>
  </si>
  <si>
    <t>Construction of toilet ngeyeni social hall</t>
  </si>
  <si>
    <t>Levelling of mdomo sports field</t>
  </si>
  <si>
    <t>Samburu/chengoni</t>
  </si>
  <si>
    <t>Purchase of courtesy bus</t>
  </si>
  <si>
    <t>Kwale HQ</t>
  </si>
  <si>
    <t>Construction of technical benches,rehabilitation of socccer pitch for kwale stadium</t>
  </si>
  <si>
    <t>Construction of ngeyeni social hall</t>
  </si>
  <si>
    <t>Construction of cultural centre stalls samburu</t>
  </si>
  <si>
    <t>Construction of kwale stadium phase2</t>
  </si>
  <si>
    <t>Construction of kwale library phase3</t>
  </si>
  <si>
    <t>Construction of library samburu</t>
  </si>
  <si>
    <t>Construction of moyeni social hall</t>
  </si>
  <si>
    <t>Construction of kwale public library</t>
  </si>
  <si>
    <t>Education</t>
  </si>
  <si>
    <t>Domestic payables from previous financial years</t>
  </si>
  <si>
    <t>Whole County</t>
  </si>
  <si>
    <t>Finished</t>
  </si>
  <si>
    <t xml:space="preserve"> Instructional Material  except for Waa-Ng'ombeni ward</t>
  </si>
  <si>
    <t>Tendered awaiting proffessional opinion</t>
  </si>
  <si>
    <t xml:space="preserve">Construction of toilet at Jasini ECDE centre </t>
  </si>
  <si>
    <t>Not tendered</t>
  </si>
  <si>
    <t>Renovation of Nzora ECDE centre</t>
  </si>
  <si>
    <t>Tsimba/Golini ward</t>
  </si>
  <si>
    <t>Purchase installation and repair of water harvesting systems except for Waa-Ng'ombeni ward</t>
  </si>
  <si>
    <t>Village polytechnic grant</t>
  </si>
  <si>
    <t>Electricity connection to Vocational Training Centres</t>
  </si>
  <si>
    <t>Purchase of tools and Equipment for all VTC centres except VTCs for Waa -Ng'ombeni</t>
  </si>
  <si>
    <t xml:space="preserve">Renovation of Matoroni ECDE </t>
  </si>
  <si>
    <t>Work in progress</t>
  </si>
  <si>
    <t xml:space="preserve">Renovation of Kidziweni ECDE </t>
  </si>
  <si>
    <t xml:space="preserve">Renovation of Mudumu ECDE </t>
  </si>
  <si>
    <t xml:space="preserve">Construction of Mwabandari ECDE </t>
  </si>
  <si>
    <t>Pongwe ward</t>
  </si>
  <si>
    <t xml:space="preserve">Renovation of Mabanda ECDE  </t>
  </si>
  <si>
    <t xml:space="preserve">Construction of an ECDE Centre at Stamili kwa Mzee Rashid Mwabombo </t>
  </si>
  <si>
    <t>Kinondo ward</t>
  </si>
  <si>
    <t xml:space="preserve">Completion of a twin workshop at Mrima VTC </t>
  </si>
  <si>
    <t xml:space="preserve">Completion of the girls hostel at Mwandimu West VTC </t>
  </si>
  <si>
    <t>Ndavaya ward</t>
  </si>
  <si>
    <t xml:space="preserve">Construction of Phase 1 Sabrina VTC Perimeter wall </t>
  </si>
  <si>
    <t xml:space="preserve">Construction of a Twin workshop at Ukunda VTC </t>
  </si>
  <si>
    <t>Ukunda ward</t>
  </si>
  <si>
    <t>Completion of Ukunda VTC Phase 1 Perimeter wall</t>
  </si>
  <si>
    <t xml:space="preserve">Construction of a Perimeter wall makina VTC </t>
  </si>
  <si>
    <t>Macknon ward</t>
  </si>
  <si>
    <t xml:space="preserve">Renovation of Lukore VTC 2 classrooms </t>
  </si>
  <si>
    <t>Kubo South</t>
  </si>
  <si>
    <t>Completion of Phase 1 of Bang'a  VTC perimeter wall</t>
  </si>
  <si>
    <t>Puma ward</t>
  </si>
  <si>
    <t>Construction of Mazeras VTC Phase  Triple workshop  Phase 1</t>
  </si>
  <si>
    <t>Renovation of two classrooms at Kinango VTC</t>
  </si>
  <si>
    <t>Kinago ward</t>
  </si>
  <si>
    <t xml:space="preserve">Construction of Chidundumo ECDE centre </t>
  </si>
  <si>
    <t xml:space="preserve"> Kinango ward</t>
  </si>
  <si>
    <t>Tendered</t>
  </si>
  <si>
    <t>Water Services</t>
  </si>
  <si>
    <t>2640599 Water Sanitation and Development Project</t>
  </si>
  <si>
    <t>Disbursed partly</t>
  </si>
  <si>
    <t>Not Procured</t>
  </si>
  <si>
    <t>Removed at Supp. 1</t>
  </si>
  <si>
    <t>Samburu ward</t>
  </si>
  <si>
    <t>Mwavumbo ward</t>
  </si>
  <si>
    <t xml:space="preserve">Pongwe  Kikoneni </t>
  </si>
  <si>
    <t>Kubo South Ward</t>
  </si>
  <si>
    <t>Mackinnon Ward</t>
  </si>
  <si>
    <t>3111502- Rehabilitation of Mtsangatamu - Mkongani water pipeline in Mkongani w</t>
  </si>
  <si>
    <t>3111502- Pipeline extension from Kivuma-Kaogeswa centre at Majoreni in Kikonen</t>
  </si>
  <si>
    <t>Kikoneni Ward</t>
  </si>
  <si>
    <t>Tsimba Golini ward</t>
  </si>
  <si>
    <t>Not awarded</t>
  </si>
  <si>
    <t>Kasemeni Ward</t>
  </si>
  <si>
    <t>Tiwi ward</t>
  </si>
  <si>
    <t>Waa Ng'ombeni ward</t>
  </si>
  <si>
    <t>3111502- Drilling and equipping of solar powered BH at Ibin Sinaa dispensary i</t>
  </si>
  <si>
    <t>3111502-Drilling and equipping of Mwaivu BH with water tower in Kinondo ward</t>
  </si>
  <si>
    <t>3111502- Drilling and equipping of Dabara BH with water tower in Kinondo ward</t>
  </si>
  <si>
    <t>3111502- Drilling and equipping of solar BH with water tower at Mwachema in Ti</t>
  </si>
  <si>
    <t>3111502-Drilling and equipping of solar BH with water tower at Dzombo in Tiwi</t>
  </si>
  <si>
    <t>3111502-Drilling of a BH at Maweni village in Tiwi ward</t>
  </si>
  <si>
    <t>3111502- Drilling of a BH at Likoni ya Mwaluvanga in Kubo South ward</t>
  </si>
  <si>
    <t>Drilling and Equipping of Mwahoa borehole in Pongwe Kikoneni</t>
  </si>
  <si>
    <t>3111502-Construction of Tingani dam phase I in Mwereni ward</t>
  </si>
  <si>
    <t>3111502-Flag ship project: Construction of large dam, Umoja dam in Mwereni ward Phase 3</t>
  </si>
  <si>
    <t>Ndavaya Ward</t>
  </si>
  <si>
    <t>3111504 Maintenance of Community Water Projects for Community Managed Schemes</t>
  </si>
  <si>
    <t>3111504 Training and facilitation of Registration of community WUA</t>
  </si>
  <si>
    <t>2640499 Grant to Kwawasco</t>
  </si>
  <si>
    <t xml:space="preserve">Drilling of a borehole at Kivuleni (Faraja) in Pongwe  Kikoneni </t>
  </si>
  <si>
    <t>Paid</t>
  </si>
  <si>
    <t>Extension of Water pipeline from Bofu Dam Phase II in Kasemeni Ward</t>
  </si>
  <si>
    <t>Extension pipeline from Bengo to Mgome phase II in Gandini Village Unit, Dzombo ward</t>
  </si>
  <si>
    <t>Not Paid</t>
  </si>
  <si>
    <t>Augmentation and Improvement of Tsimba -Wanyutu  Water Supply in Tsimba Golini Ward</t>
  </si>
  <si>
    <t>Extension of water pipeline with water tower at Ganjora B to the sorrounding villages  in Ramisi ward</t>
  </si>
  <si>
    <t>Pipeline extension from Deri borehole to Deri A and Deri B in Mkongani ward</t>
  </si>
  <si>
    <t>Expansion of Mabayani Dam in Mwereni Ward</t>
  </si>
  <si>
    <t>Drilling and Equiping of a borehole at Kombani Central Kwa Tsutsu in waa/Ngombeni ward</t>
  </si>
  <si>
    <t>Expansion of Kwa Kamanza Dam</t>
  </si>
  <si>
    <t>Rehabilitation of Dungumale borehole in Kinondo ward</t>
  </si>
  <si>
    <t>Drilling and equipping of Mwaivu borehole with water tower in Kinondo ward</t>
  </si>
  <si>
    <t>Drilling and equipping of aborehole at Kilindini in Mkongani ward</t>
  </si>
  <si>
    <t>Installation of solar powered pump at Mbilini dam in Puma ward</t>
  </si>
  <si>
    <t>Construction of Kilibasi Dam Phase I in Mackinon Road Ward</t>
  </si>
  <si>
    <t>Treatment facility/storage and piping of water at Bofu Dam in Kasemeni Ward</t>
  </si>
  <si>
    <t>Maintenance of water pipeline from Tiwi Sokoni - Chirima in Tiwi ward</t>
  </si>
  <si>
    <t>Bububu Water Supply Project Phase 2: Construction of water  Treatment system and  Improvement of Water Supply Network  in Tsimba Golini ward</t>
  </si>
  <si>
    <t>Construction of water pipeline from Jego –Kiwegu –Mwamose and adjacent areas in Vanga ward( Proposed relocation of Tsuini elevated tank in Vanga ward)</t>
  </si>
  <si>
    <t>Rehabilitation of Mwakunde Dam in Samburu ward</t>
  </si>
  <si>
    <t>Development of Matuga well field Phase 1 in Waa Ng'ombeni ward</t>
  </si>
  <si>
    <t>Drilling of a borehole at Vumirira in Mkongani ward</t>
  </si>
  <si>
    <t>Construction of Mnagoni-Luwanga and Ng’onzini water pipeline in Samburu ward</t>
  </si>
  <si>
    <t>Connecting the Mwanda-matumbi 6 inch line to 2 inch line Dzombo water line in Mwavumbo ward(Rehabilitation of Mwanda Matumbi and Dzombo pipeline)</t>
  </si>
  <si>
    <t>Kalalani water improvement system in mwavumbo ward</t>
  </si>
  <si>
    <t>Extension of water pipeline from  Mtaa dam to Mtaa B Village.</t>
  </si>
  <si>
    <t>Pipeline extension of Panama – Shimoni (Kona ya Tswaka – panama section) Phase II) in Pongwe Kikoneni ward</t>
  </si>
  <si>
    <t>Extension of pipeline from Mwaluvanga dispensary to Muembeni and Kilulu Primary in Kubo south ward</t>
  </si>
  <si>
    <t>Construction of a water pipeline from Mrihi wa Bibi - Kwa Mama Anastacia Muthee in Kubo South ward</t>
  </si>
  <si>
    <t>Construction of a water pipeline from Tangini - Makwang'ani with an extension to Boyani Mwandogo in Kubo South ward</t>
  </si>
  <si>
    <t>Rehabilitation of Mtsangatamu to Mkongani water pipeline in Mkongani ward</t>
  </si>
  <si>
    <t>Proposed pipeline extension from Magaoni BH in Kinondo Ward(proposed drilling at Magaoni &amp; construction of Water tower.</t>
  </si>
  <si>
    <t>Construction of water tower and 500metres pipeline extension at Maramba kwa Mwamtindi in Kinondo ward</t>
  </si>
  <si>
    <t>Extension of water pipeline from Mkanda to Maphombe  in Ramisi ward</t>
  </si>
  <si>
    <t>Extension of water pipeline from Mkwambani to Mvureni in Kinondo ward</t>
  </si>
  <si>
    <t>Kinondo Ward</t>
  </si>
  <si>
    <t>Extension of piped water from Kizingo dam- Mwangaza in Mackinon Road Ward</t>
  </si>
  <si>
    <t>Nikaphu water improvement system in Pongwe Kikoneni ward</t>
  </si>
  <si>
    <t>Kikoneni ward</t>
  </si>
  <si>
    <t>Drillling and equiping of a borehole at Mwauchi village in Waa/Ngombeni ward</t>
  </si>
  <si>
    <t>Mwauchi village in Waaa/Nward</t>
  </si>
  <si>
    <t>Drilling and equiping of a borehole with water tower at mivumoni, Mzee Mwamajepo around former Paletina Hotel in Gombato ward</t>
  </si>
  <si>
    <t>Gombato ward</t>
  </si>
  <si>
    <t>Drilling and equiping of aborehole at ukunda Scheme kwa Mwachizumo in Ukunda ward</t>
  </si>
  <si>
    <t>Drilling and equipping of a borehole and pipeline extension at Mkomatendegwa in Kinondo ward</t>
  </si>
  <si>
    <t>Construction of water tower at Kwa Tagalala and pipleline extension at Kwa Bengo in Mbavu Village in Kinondo ward</t>
  </si>
  <si>
    <t>Drilling and equipping of solar powered borehole at Ibin Sina dispensary in Kinondo ward</t>
  </si>
  <si>
    <t>Construction of water tower at Muembe Kijembe in Kinondo ward</t>
  </si>
  <si>
    <t>Drilling and equipping of Dabara borehole with water tower and pipeline extension (1Km) to the sorrounding villages in Kinondo ward</t>
  </si>
  <si>
    <t>Installation of Bomani BH in Ramisi ward</t>
  </si>
  <si>
    <t>Purchase and installation of a solar powered pump at Mlongotoni Borehole in Ramisi ward</t>
  </si>
  <si>
    <t>Drilling and equipping of a borehole at Mtsangatamu(Votya) in Mkongani ward</t>
  </si>
  <si>
    <t>Drilling  and equipping of a borehole with water tower at Pumwani in Mkongani ward</t>
  </si>
  <si>
    <t>Installation of Jorori borehole and pipeline extension in Tsimba Golini ward</t>
  </si>
  <si>
    <t>Golini Ward</t>
  </si>
  <si>
    <t>Drilling and equipping of boreholes at Mwamivi Mkomani, Debwe ECDE and Muungano Village in Tiwi ward</t>
  </si>
  <si>
    <t>Rehabilitation of Chikola borehole with installation of solar powered machine in Tiwi ward</t>
  </si>
  <si>
    <t>Drilling and equipping of a solar powered borehole with water tower at Mwachema-Ndugu Village in Tiwi ward</t>
  </si>
  <si>
    <t>Drilling and equipping of a solar powered borehole with water tower at Dzombo village in Tiwi ward</t>
  </si>
  <si>
    <t>Drilling and equipping of a solar powered borehole with water tower at Chai Mabu (Kwa Mzee Hassan Dzengo) in Tiwi ward</t>
  </si>
  <si>
    <t>Rehabilitation of Lwara Community borehole in Mkongani ward( Solarization of Mtsaviani P. School BH in Mkongani ward</t>
  </si>
  <si>
    <t>Drilling of Mangawani and Likoni ya Mwaluvanga boreholes each at Kshs 4,000,0000 in Kubo South ward</t>
  </si>
  <si>
    <t>Installation of solar powered pump for Bandu in Dzombo ward</t>
  </si>
  <si>
    <t>Installation of solar powered pump machine at Vitsangalaweni Dam in Dzombo ward</t>
  </si>
  <si>
    <t>Construction of auxilliary facilities (cattle troughs and Commnity water points) at Kichwa cha Mtu Dam in Kasemeni village unit in Mwereni ward</t>
  </si>
  <si>
    <t>Rehabilitation of Djabia at Wasini and Mkwiro villages in Pongwe Kikoneni ward</t>
  </si>
  <si>
    <t>Pongwe Kikoneni ward</t>
  </si>
  <si>
    <t>Expansion and Disilting  of Bengo Dam in Gandini Village unit in Dzombo ward</t>
  </si>
  <si>
    <t>Construction of Tingani Dam Phase I in Mwereni ward</t>
  </si>
  <si>
    <t>Mwereni ward</t>
  </si>
  <si>
    <t>Construction of Umoja Dam Phase I (Treatment facility/storage and piping) in Mwereni Ward</t>
  </si>
  <si>
    <t>Construction of Booster pump at Kinango Baraza park to boost pressures to Amani and Mwangani in Kinango ward</t>
  </si>
  <si>
    <t>Pipeline extension from Kivuma- Kaogeswa centre at Majoreni in Pongwe Kikoneni Ward</t>
  </si>
  <si>
    <t>Pongwe Kin Pongwe Ward</t>
  </si>
  <si>
    <t>Rehabilitation and testing of Samburu – Silaloni pipeline and installation of a new solar pump at Jongooni booster pump in Samburu ward</t>
  </si>
  <si>
    <t>Rehabilitation and expansion of Mwanamngulu Water pan in Mkongani ward</t>
  </si>
  <si>
    <t>Expansion &amp; Rehabilitation of Mgalani- Busho- Kilibasi water pipeline project in Mackinnon Road ward</t>
  </si>
  <si>
    <t xml:space="preserve">Supply and delivery of pipes for River crossing at Mwache &amp; Ramisi </t>
  </si>
  <si>
    <t>Dziweni network interconnections &amp; replcacement of washed away pipe sections</t>
  </si>
  <si>
    <t>Rehabilitation of Majimboni Muungano WS Project</t>
  </si>
  <si>
    <t>Rehabilitation of BH 8.1 - Matuga pipeline</t>
  </si>
  <si>
    <t>Maintenance of Mwabamdari Pumps</t>
  </si>
  <si>
    <t>Being Payment For Utsungu Wa Mwana Water Ponit In Mkongani Ward</t>
  </si>
  <si>
    <t>Drilling and equipping of a borehole and piping of water  at Mwangoloko Kwa Kizuka Family in Kinondo ward</t>
  </si>
  <si>
    <t>Water and Sanitation Project</t>
  </si>
  <si>
    <t>Rehabilitation of Mwarutswa Center and kanana center boreholes with pipeline extension to Makalani, Chinuni, Mwajaate, and Aleni Villages in Pongwe Kikoneni ward</t>
  </si>
  <si>
    <t>Installation of Motorized Pumping system with a water tower at Bumamani Borehole in Gazi Village Unit, Kinondo Ward</t>
  </si>
  <si>
    <t>Extension pipeline from Bengo to Mgome phase II in Gandini Village Unit, Dzombo ward Phase-2</t>
  </si>
  <si>
    <t>Roads</t>
  </si>
  <si>
    <t>Flagship Project 4: Upgrading to Bitumen Standard of Vinuni - Tiwi Sokoni Road - Phase II</t>
  </si>
  <si>
    <t>Tiwi Ward</t>
  </si>
  <si>
    <t>none</t>
  </si>
  <si>
    <t>In progress</t>
  </si>
  <si>
    <t>Cabro paving of Milalani - Vidungeni Rd in Ramisi ward</t>
  </si>
  <si>
    <t>complete</t>
  </si>
  <si>
    <t>Grading and murraming of Eshu-Ganzore road with culverts in Ramisi ward</t>
  </si>
  <si>
    <t>Rehabilitation and murraming of Muhaka-Kigaleni road in Kinondo ward</t>
  </si>
  <si>
    <t>Murraming and culverting of Kidomaya to Lunga Lunga road vanga ward</t>
  </si>
  <si>
    <t>Rehabilitation &amp; Murraming Vitsangalaweni/Kwa Masai Road in Dzombo ward</t>
  </si>
  <si>
    <t>Dzombo Ward</t>
  </si>
  <si>
    <t>Murraming of Mamba-Nguluku road in Dzombo ward</t>
  </si>
  <si>
    <t>Grading and murraming of Mahoyo -Shamba Jipya road in Dzombo ward</t>
  </si>
  <si>
    <t>Opening and Grading of Chikuyu A to Chikuyu B Road in Kasemeni Road</t>
  </si>
  <si>
    <t>Kasemini  Ward</t>
  </si>
  <si>
    <t>Cabro paving of Kigato- Mng'ongoni road in Waa/Ngo'mbeni ward</t>
  </si>
  <si>
    <t>Waa Ng'ombeni/ward</t>
  </si>
  <si>
    <t>Cabro-Paving of Waa Stage to Waa Dispensary road  in Waa/Ngo'mbeni ward</t>
  </si>
  <si>
    <t>Waa/Ng'ombeni Ward</t>
  </si>
  <si>
    <t>Cabro paving and streetlighting from Waa-Mbweka road  in Waa/Ngo'mbeni ward</t>
  </si>
  <si>
    <t>in progress</t>
  </si>
  <si>
    <t>Installation of floodlight at Ngoto village in Tiwi ward</t>
  </si>
  <si>
    <t>Installation of solar powered from Kisimachande to Mwaembe Hospital  in Ramisi ward</t>
  </si>
  <si>
    <t>Installation of 20 metres height floodlight at Kiuzini Kwa Naran in Kinondo ward</t>
  </si>
  <si>
    <t>Opening, grading and construction of a drift at Masindeni to Magomani to Mtambwe Road in Kinondo ward</t>
  </si>
  <si>
    <t>completed</t>
  </si>
  <si>
    <t>Installation of floodlight at Mshiu in Pongwe/Kikoneni ward</t>
  </si>
  <si>
    <t>Pongwe/Kikoneni ward</t>
  </si>
  <si>
    <t>Grading and Murraming of Tiribe - Mzinji - Mtsamviani Rd  in Mkongani ward</t>
  </si>
  <si>
    <t>Mkongani Ward</t>
  </si>
  <si>
    <t>Rehabilitation of county access road: Jimbo rd -KRB</t>
  </si>
  <si>
    <t>KRB</t>
  </si>
  <si>
    <t>Terminated</t>
  </si>
  <si>
    <t>Rehabilitation of Odessa -Matumizi-Kwa Mama Betty-N'ngori road</t>
  </si>
  <si>
    <t xml:space="preserve"> Kubo south/ward</t>
  </si>
  <si>
    <t>Murraming of Ajab Godown (Mvindeni) - Kwa Mufyu road in Ukunda ward</t>
  </si>
  <si>
    <t>Murraming of Kingwede kwa Chief - Mivumoni beach road with support from county machinery in Ramisi ward</t>
  </si>
  <si>
    <t>Cabro paving of Bomani kwa Soro - Vidungeni - Milalani road in Ramisi ward</t>
  </si>
  <si>
    <t>Cabro paving of Msambweni Hospital Beach park road in Ramisi ward</t>
  </si>
  <si>
    <t xml:space="preserve">Cabro paving of Maganyakulo - Mabatani road in Waa Ng'ombeni </t>
  </si>
  <si>
    <t>Cabro paving of Sokoni-Tiwi rural health centre road in Tiwi ward</t>
  </si>
  <si>
    <t>Road opening: Kitengerwa to Mashambi road using county machinery in Mkongani ward</t>
  </si>
  <si>
    <t>Opening and gravelling of Checkpoint-Msulwa  in Kubo south ward</t>
  </si>
  <si>
    <t>Kinango Ward</t>
  </si>
  <si>
    <t>Road opening: Kibandaongo - Dzendereni - Boyani in Kinango ward</t>
  </si>
  <si>
    <t>Murraming of Ngurugani - Mbuyuni road in Kasemeni ward</t>
  </si>
  <si>
    <t>Kasemi Ward</t>
  </si>
  <si>
    <t xml:space="preserve">Environmental and Social Impact Assessment </t>
  </si>
  <si>
    <t>Gombato/Bongwe Ward</t>
  </si>
  <si>
    <t>Provision of Murram for selected county roads</t>
  </si>
  <si>
    <t>Not done</t>
  </si>
  <si>
    <t>Road opening of Dzovuni - Chibuga- Yapha - Kibandaongo rd</t>
  </si>
  <si>
    <t>Murraming of Mabokoni-TUM University-Blue Jay Road in Gombato/Bongwe ward-KRB</t>
  </si>
  <si>
    <t>Bongwe/Gombato Ward</t>
  </si>
  <si>
    <t xml:space="preserve"> Upgrading of Mafisini to Magodi roads with two drifts and culverts in Ramisi ward - KRB</t>
  </si>
  <si>
    <t>Murraming of Bombo-Mbuguni road in Waa/ Ng'ombeni - KRB</t>
  </si>
  <si>
    <t>Cabropaving of Sokoni-Mkoyo-Kirima-Amani Beach road in Tiwi ward- KRB</t>
  </si>
  <si>
    <t>Murraming of Vuga Tingeti Dima road in Tsimba/Golini ward -KRB</t>
  </si>
  <si>
    <t>Tsimba Golini</t>
  </si>
  <si>
    <t>Gravelling of Mahuruni Kiwegu Road in Vanga ward - KRB</t>
  </si>
  <si>
    <t>Gravelling and culverts Kiranze-Mwamtsefu-Manda road in Mwereni ward-KRB</t>
  </si>
  <si>
    <t>Rehabilitation and Gravelling of Mwangwei-Majoreni Road in Pongwe/ Kikoneni ward-KRB</t>
  </si>
  <si>
    <t>Murraming: Kinango - Amkeni road in Kinango ward - KRB</t>
  </si>
  <si>
    <t>Gravelling of Mwachanda - Mbita rd and installation of drifts before kwa Ruaka and Kakuphani in Ndavaya ward-KRB</t>
  </si>
  <si>
    <t>Murraming &amp; drifting of Mwabila- Katsimbalwena road in Mwavumbo ward-KRB</t>
  </si>
  <si>
    <t>Mwavumbo Ward</t>
  </si>
  <si>
    <t>Construction of drifts at Kwa Mgutu &amp; Kwa Ngoloma in Mwavumbo ward-KRB</t>
  </si>
  <si>
    <t>Rehabilitation of Bofu - Guro - Deri ya Mnavu Road. And Culverts/ drift installation at Pangani and Kwa Jawa in Kasemeni ward-KRB</t>
  </si>
  <si>
    <t>Murraming and structuring: Masaruko-Makamini –Kituu Rd in Mackinon ward-KRB</t>
  </si>
  <si>
    <t>Streetlights</t>
  </si>
  <si>
    <t>Installation of a floodlight at Mvindeni dispensary</t>
  </si>
  <si>
    <t>Construction of streetlights at Colorado-Mwisho wa lami road in Kinondo ward</t>
  </si>
  <si>
    <t>Installation of  a floodlight at Nairobi area -Tukutane  road in Gombato Bongwe ward</t>
  </si>
  <si>
    <t>Installation of floodlight at Makuti near kwa Mzee Mwachala in Gombato Bongwe ward</t>
  </si>
  <si>
    <t>Installation of floodlight at Mgera in Vanga Ward</t>
  </si>
  <si>
    <t xml:space="preserve">Consultancy services for design and documentation of Mkilo-Kalalani-Mavirivirini road and Vinuni-  Tiwi Sokoni road </t>
  </si>
  <si>
    <t>Murraming of Mabokoni road junction to Mwamtenda ECDE in Gombato Bongwe ward</t>
  </si>
  <si>
    <t>Cabro paving of  of Galu Primary to Neptune road</t>
  </si>
  <si>
    <t>Cabro paving of Tatu Bila - Bomani Rd in Ramisi ward</t>
  </si>
  <si>
    <t>Consultancy services for tarmmacking of Kona ya Musa - Mabokoni road in Ukunda ward</t>
  </si>
  <si>
    <t>Rehabilitation of Lunguma-Mteza road</t>
  </si>
  <si>
    <t>Opening of Pumwani - Gwadu road in Mkongani ward</t>
  </si>
  <si>
    <t>Rehabilitation of Tsahuni - Mbandi Rd 
Village unit in Kinango ward</t>
  </si>
  <si>
    <t>Opening of Bumburi - Mdomo - Dzivani - Sakake
Rd in Mackinon Road ward</t>
  </si>
  <si>
    <t>Rehabilitation of Maziani - Chengoni - Mtulu Rd in Samburu Chengoni ward</t>
  </si>
  <si>
    <t>Samburu Chengoni</t>
  </si>
  <si>
    <t>Rehabilitation of Kwa Mwanjira-Mlola road</t>
  </si>
  <si>
    <t>Rehabilitation of Mtsangatifu-Dzombo-Kwa Katana-Vuto-Pemba Road in Mwavumbo ward</t>
  </si>
  <si>
    <t xml:space="preserve"> Construction of a Fire Station at Kombani Phase II</t>
  </si>
  <si>
    <t>Kenya Forest Services Licensing Fees for Jimbo road in Vanga ward</t>
  </si>
  <si>
    <t>Hire of machinery &amp; murraming of Kona ya Maasai Shimba Hills</t>
  </si>
  <si>
    <t>Phase 2-Matuga - KSG streetlights extension in Waa Ng'ombeni ward</t>
  </si>
  <si>
    <t>Waa/Ng'ombeni</t>
  </si>
  <si>
    <t>Installation of solar powered streetlights from Sawasawa-Balbowa in Ramisi ward</t>
  </si>
  <si>
    <t>Installation of solar powered streetlights from Kisite-Nice View road in Ramisi ward</t>
  </si>
  <si>
    <t>Construction of solar powered streetlights from Mwachema-Tiwi Hospital Road</t>
  </si>
  <si>
    <t>Installation of streetlights from Maganyakulo to
Chitsakamatsa (Site for blue Economy College) in
Waa/Ng'ombeni ward</t>
  </si>
  <si>
    <t>Extension of Streetlights From Ibiza to Mtambo Wa Maji Road in Ukunda ward</t>
  </si>
  <si>
    <t>Installation of streetlights Vigurungani Hospital - Police Station - Main Rd in Puma ward</t>
  </si>
  <si>
    <t>Putting of street lights at Mackinnon Road Centres in Mackinnon ward</t>
  </si>
  <si>
    <t>Installation of streetlights at Kafuduni trading centre in Mwavumbo ward</t>
  </si>
  <si>
    <t>Installation of streetlights at Pemba trading centre in Mwavumbo ward</t>
  </si>
  <si>
    <t>Street lights from Mjimkubwa to Mnyenzeni Hospital in Kasemeni ward.</t>
  </si>
  <si>
    <t>Streetlights extension at Samburu town in Samburu Chengoni ward</t>
  </si>
  <si>
    <t>Flagship Project 1: Upgrading to Bitumen Standard of  Mkilo - Kalalani - Mavirivirini Road - Phase III</t>
  </si>
  <si>
    <t>Flagship Project 3: Upgrading to Bitumen Standard of Mwangwei-Majoreni road</t>
  </si>
  <si>
    <t xml:space="preserve"> Samburu Chengoni/ward</t>
  </si>
  <si>
    <t>Flagship Project 4: Fire Station - Phase II</t>
  </si>
  <si>
    <t>Flagship Project 5: Mechanical Workshop    - Phase II</t>
  </si>
  <si>
    <t>Awaiting delivery</t>
  </si>
  <si>
    <t>Tarmacking of Kona Ya Police to Msambweni Referral Hospital Road</t>
  </si>
  <si>
    <t>Grading and murraming of Kidzumbani-Gongonda road in Ramisi ward</t>
  </si>
  <si>
    <t>Kasemeni Ward.</t>
  </si>
  <si>
    <t>Opening and grading of Chungani-Mwagundu road in Ramisi ward</t>
  </si>
  <si>
    <t>Murraming and grading of Ngoro Kiuriro road in Ramisi ward</t>
  </si>
  <si>
    <t>Murramming of Galu-Kigugumo Road in Kinondo Ward</t>
  </si>
  <si>
    <t>Opening and murraming of 2kilometres road from Kizimu Kazi to Shine Yetu in Kinondo ward</t>
  </si>
  <si>
    <t>At mobilisation stage</t>
  </si>
  <si>
    <t>Murraming of Gazi- Bandarini road in Kinondo ward</t>
  </si>
  <si>
    <t>Murraming of Mkwambani/Maramba to Magomani Road in Kinondo Ward</t>
  </si>
  <si>
    <t>Opening of Vukani-Mlungunipa road in Gombato /Bongwe ward</t>
  </si>
  <si>
    <t>Grading and Gravelling of Kibiboni to Kikoneni centre in Pongwe Kikoneni ward</t>
  </si>
  <si>
    <t>Grading and gravelling Masimbani to Mwandeo and Mwauga to Mabafweni road with an extension to Masimabi primary school in Pongwe/Kikoneni ward</t>
  </si>
  <si>
    <t>Grading  and spot murraming of Marenje to Mwavumbe road in Dzombo ward</t>
  </si>
  <si>
    <t>Murraming Mwangulu - Kilimangodo road in Mwereni ward</t>
  </si>
  <si>
    <t>Rehabilitation of Matsutsuni Mbuluni Kifyonzo Miatsani road in Ndavaya Ward</t>
  </si>
  <si>
    <t>Rehabilitation of Mwangoni - gulanze road  in Ndavaya Ward</t>
  </si>
  <si>
    <t>Rehabilitation of Mwalukombe - Mwalukombe Girls Secondary School Ndavaya ward</t>
  </si>
  <si>
    <t>Opening and grading  of Mdomo-Dzivani-Jeza-Sakake-Busho road in Macknon rd ward</t>
  </si>
  <si>
    <t>Rehabilitation of Mulunguni-Kizingo-Makamini-Kituu road in Macknon rd ward</t>
  </si>
  <si>
    <t>Opening of Taru Minazini - Fuleye - Mbegani - Magale Rd in Macknon rd ward</t>
  </si>
  <si>
    <t>Opening of Bahakwenu - Dzoyagenu - Kiwanjani Kaporojoni Rd in Macknon rd ward</t>
  </si>
  <si>
    <t>Muramming  of Mavirivirini – Maweu - Pemba road in Mwavumbo ward</t>
  </si>
  <si>
    <t>Opening ,Heavy grading,Murraming ,Culverts and drifting of Mwanda dispensary -Gobwe road in Mwavumbo ward</t>
  </si>
  <si>
    <t>Muramming of Mnavuni-Magongo Tisa-Mavirivirini road in Mwavumbo ward</t>
  </si>
  <si>
    <t>Graveling of Mtaa - Mbujani road in Kasemeni Ward</t>
  </si>
  <si>
    <t>Murraming of Vikolani-Bofu road in Kasemeni Ward</t>
  </si>
  <si>
    <t>Opening of feeder road from Chiphangani- Shaurimoyo- Sagalato to Dzendereni (Mawe Gandulu) in Kinango ward</t>
  </si>
  <si>
    <t>Proposed relocation of floodlights at kinango(3no.) in Kinango ward</t>
  </si>
  <si>
    <t xml:space="preserve">Murraming and Rehabilitation of Deri - Mwangoloto - Kanyumbuni - Bwaga Road in Samburu/ Chengoni </t>
  </si>
  <si>
    <t>Installation of 20Mtr solar powered floodlight at Busho in Mackinon Road ward</t>
  </si>
  <si>
    <t>Cabro paving of Kombani Kwa Chief to Mtsangatifu road  in Waa/Ngo'mbeni ward</t>
  </si>
  <si>
    <t>Waa/ Ng'ombeni</t>
  </si>
  <si>
    <t>Cabro paving of Gulf-Cooperative Road arount St. Joseph Catholic Primary School in Ukunda Ward</t>
  </si>
  <si>
    <t>Cabro paving of Kombani-Zote Road in Waa/Ngo'mbeni ward</t>
  </si>
  <si>
    <t>Tarmacking of a Section of vyongwani-Lunguma Road at Vyogwani dispensary in Tsimba Golini</t>
  </si>
  <si>
    <t>Installation of floodlight mast at Makondeni Village  in Waa/Ngo'mbeni ward</t>
  </si>
  <si>
    <t>Waa/Ngo'mbeni ward</t>
  </si>
  <si>
    <t>Opening and murraming of Mwachema-Tiwi Rural Hospital Road in Tiwi ward</t>
  </si>
  <si>
    <t>Murraming of Kwa Mwanyoha -Magodzoni road in Tiwi ward</t>
  </si>
  <si>
    <t xml:space="preserve"> Tiwi ward</t>
  </si>
  <si>
    <t>Opening of Kasemeni-Kizingo ECDE -Hillpark road in Tiwi ward</t>
  </si>
  <si>
    <t xml:space="preserve"> Tiwi Ward</t>
  </si>
  <si>
    <t>Installation of floodlight at Kirima in Tiwi ward</t>
  </si>
  <si>
    <t>Installation of floodlight at Kirudi village in Tiwi ward</t>
  </si>
  <si>
    <t>Installation of Floodlight at Simkumbe Village in Tiwi ward</t>
  </si>
  <si>
    <t>Installation of Floodlight at Canoe Town in Kinondo Ward</t>
  </si>
  <si>
    <t>Rehabilitation of Mangawani Mkanda dam Maphombe road in Kubo south ward</t>
  </si>
  <si>
    <t>Kubo south ward</t>
  </si>
  <si>
    <t>Rehabilitation of Mkundi Majimoto road in Kubo South ward</t>
  </si>
  <si>
    <t>Rehabilitation of Katangini-Kinango Ndogo with culverts in Kubo South ward</t>
  </si>
  <si>
    <t>Rehabilitation of Burani-Mwamtobo-Zion road in Mkongani ward</t>
  </si>
  <si>
    <t>Survey and Demarcation of County Roads</t>
  </si>
  <si>
    <t>Extension of Street lights along Kona ya Jadini - Lotfa- Beach road in Ukunda ward</t>
  </si>
  <si>
    <t>Cabropaving of Main road to Mwakigwena Primary School Entrance in Ukunda ward</t>
  </si>
  <si>
    <t>Erection of a floodlight at Tangulia market centre in Ukunda ward</t>
  </si>
  <si>
    <t xml:space="preserve"> Ukunda ward</t>
  </si>
  <si>
    <t>Installation of floodlight at Mwachande in Ramisi ward</t>
  </si>
  <si>
    <t>Installation of 20 metres height floodlight at Colorado in Kinondo ward</t>
  </si>
  <si>
    <t>Installation of a floodlight at Mwamanga Giriama Dance in Gombato /Bongwe ward</t>
  </si>
  <si>
    <t>Bongwe Gombato ward</t>
  </si>
  <si>
    <t>Installation of a floodlight at Magic around Mwaroni in Gombato /Bongwe ward</t>
  </si>
  <si>
    <t>Installation of a floodlight at Darad near Veterinary in Gombato /Bongwe ward</t>
  </si>
  <si>
    <t>Installation of floodlight at Tswaka trading center in Pongwe/Kikoneni ward</t>
  </si>
  <si>
    <t>Pongwe Kikoneni</t>
  </si>
  <si>
    <t>Installation of floodlight at Majoreni centre in Pongwe/Kikoneni ward</t>
  </si>
  <si>
    <t>Installation of floodlight at Kidimu in Pongwe/Kikoneni ward</t>
  </si>
  <si>
    <t>Installation of floodlight at Mamba market in Dzombo ward</t>
  </si>
  <si>
    <t>Installation of floodlight at Menzamwenye trading center in Dzombo ward</t>
  </si>
  <si>
    <t>Erection of flood lights for Mwena in mwereni ward</t>
  </si>
  <si>
    <t>Installation of floodlight at Kilimangodo trading center in Mwereni ward</t>
  </si>
  <si>
    <t>Installation of floodlight at Bishop Kalu Dispensary in Puma ward</t>
  </si>
  <si>
    <t>Installation of floodlight at Moyeni Trading Centre in Kinango ward</t>
  </si>
  <si>
    <t>Installation of  street light at  Samburu town in Samburu/Chengoni ward</t>
  </si>
  <si>
    <t>Samburu/ Chengoni Ward</t>
  </si>
  <si>
    <t>Installation of floodlight at Mwachanda in Ndavaya ward</t>
  </si>
  <si>
    <t>Installation of streetlights at Meli Kubwa Town to KENHA market in MacKinnon rd ward</t>
  </si>
  <si>
    <t>Installation of floodlight at Tiwi Sports London Mwakulo in Tiwi ward</t>
  </si>
  <si>
    <t>Installation of floodlight at Mtsamviani Trading Centre in Mkongani ward</t>
  </si>
  <si>
    <t>Tourism And Ict</t>
  </si>
  <si>
    <t>Expansion of Broadband Connectivity (Internet Rollover)</t>
  </si>
  <si>
    <t>Samburu, Lunga lunga and Tiwi Rural</t>
  </si>
  <si>
    <t>Tender not yet awarded</t>
  </si>
  <si>
    <t>Installation of Bulk SMS System</t>
  </si>
  <si>
    <t>Kwale County</t>
  </si>
  <si>
    <t>County Public Service Board</t>
  </si>
  <si>
    <t>Refurbishment of Non-Residential Buildings</t>
  </si>
  <si>
    <t>Purch. of Specialised Plant. -</t>
  </si>
  <si>
    <t>Rural Urban Development</t>
  </si>
  <si>
    <t>Tsimba/Golini Ward</t>
  </si>
  <si>
    <t>90% Complete</t>
  </si>
  <si>
    <t>Proposed Construction of Perimeter Wall and Toilet for Kwale Baraza Park Beutification Project</t>
  </si>
  <si>
    <t>Complete and In Use</t>
  </si>
  <si>
    <t>Diani Municipality</t>
  </si>
  <si>
    <t>Installation of solar powered streetlights from Carrefour-Jacaranda Beach road</t>
  </si>
  <si>
    <t>awarding stage</t>
  </si>
  <si>
    <t>Extension of solar powered streetlights from Tandoori -Baobab Beach road</t>
  </si>
  <si>
    <t>Installation of solar powered streetlights along the Congo Masjid Beach access road</t>
  </si>
  <si>
    <t>Tarmacking of Blue Jay-Assins Road Phase II</t>
  </si>
  <si>
    <t xml:space="preserve">Installation of high mast Flood Lights at Kinondo dumping site </t>
  </si>
  <si>
    <t>EIA study for the proposed tarmacking of Blue Jay-Assin Road</t>
  </si>
  <si>
    <t>Construction of Diani bus park phase II</t>
  </si>
  <si>
    <t>Purchase of skip bins</t>
  </si>
  <si>
    <t xml:space="preserve"> Tarmacking of National Cereals and Produce Board-Godoni-Chitsanze Road Phase 3.</t>
  </si>
  <si>
    <t>Lunga Lunga Municipality</t>
  </si>
  <si>
    <t>Rehabilitation and Maintenance of Ziwani-Lungalunga Market road</t>
  </si>
  <si>
    <t>Lunga Lunga</t>
  </si>
  <si>
    <t>Awarding</t>
  </si>
  <si>
    <t>Development of waste collection infrastructure/Skip bins</t>
  </si>
  <si>
    <t>Purchase of skip loader</t>
  </si>
  <si>
    <t>Designing and Development of Kinango Waste Management Center</t>
  </si>
  <si>
    <t>Tendering Stage</t>
  </si>
  <si>
    <t>Purchase of Skip Loader and Waste Management equipment’s</t>
  </si>
  <si>
    <t>Sanitary and cleaning materiels supplies and services</t>
  </si>
  <si>
    <t>Environmental impact assessment  and feasibility study of proposed Kinango Municipality waste management center and Kinango cemetery</t>
  </si>
  <si>
    <t xml:space="preserve"> Purchase of Office Furniture and fittings</t>
  </si>
  <si>
    <t xml:space="preserve"> Maintenance of buildings and stations</t>
  </si>
  <si>
    <t xml:space="preserve"> Supplies of Accessories for Computers and Printers</t>
  </si>
  <si>
    <t xml:space="preserve"> General Office Supplies (papers, pencils, forms, small office equipment</t>
  </si>
  <si>
    <t>Renovation of Kinango Baraza park public toilets</t>
  </si>
  <si>
    <t>Gok</t>
  </si>
  <si>
    <t>Kinango Town Beautification</t>
  </si>
  <si>
    <t>Kinango Municipality Strategic planning</t>
  </si>
  <si>
    <t>Health Services -Preventive</t>
  </si>
  <si>
    <t>Renovation of Mwananyamala dispensary in Dzombo ward</t>
  </si>
  <si>
    <t>Dzombo  ward</t>
  </si>
  <si>
    <t>Renovation of Staff houses at Kilimangodo Health Centre and 10,000ltrs water tank in Mwereni ward</t>
  </si>
  <si>
    <t>Construction of a laboratory at Mbegani dispensary in Mkongani ward</t>
  </si>
  <si>
    <t>Renovation of Vyongwani dispensary in Tsimba Golini ward</t>
  </si>
  <si>
    <t>Renovation of staff house at Mazumalume dispensary in Tsimba Golini ward</t>
  </si>
  <si>
    <t>Provision of a backup solar pannels at Tiwi RHTC in Tiwi ward</t>
  </si>
  <si>
    <t>tiwi ward</t>
  </si>
  <si>
    <t>Construction of a psychiatric ward at Tiwi RHTC Phase 2 in Tiwi ward</t>
  </si>
  <si>
    <t>Renovation of Mwaluvanga of dispensary staff house in Kubo south ward</t>
  </si>
  <si>
    <t>kubo South Ward</t>
  </si>
  <si>
    <t>Renovation of Mkanyeni dispensary in Kasemeni ward</t>
  </si>
  <si>
    <t>Renovation of Mabesheni Dispensary in Kasemeni ward</t>
  </si>
  <si>
    <t>DEPARTMENT: FINANCE AND ECONOMIC PLANNING 3061</t>
  </si>
  <si>
    <t xml:space="preserve">RECURRENT </t>
  </si>
  <si>
    <t xml:space="preserve">Ocean Beach </t>
  </si>
  <si>
    <t>Conference</t>
  </si>
  <si>
    <t>Easy Express</t>
  </si>
  <si>
    <t>Office Furniture</t>
  </si>
  <si>
    <t>Gombu Merchants</t>
  </si>
  <si>
    <t>Tonners</t>
  </si>
  <si>
    <t>Binalay Enterprises Ltd</t>
  </si>
  <si>
    <t>Thermal Rolls</t>
  </si>
  <si>
    <t>University Of Nrb</t>
  </si>
  <si>
    <t>Tuition Fees</t>
  </si>
  <si>
    <t>Reyka Solutions</t>
  </si>
  <si>
    <t>Catering Service</t>
  </si>
  <si>
    <t>Anzazi Investments</t>
  </si>
  <si>
    <t>26/4/2023</t>
  </si>
  <si>
    <t>Catering Services</t>
  </si>
  <si>
    <t>Nemoco Enterprises</t>
  </si>
  <si>
    <t>Printing &amp; Binding</t>
  </si>
  <si>
    <t>Mediamax Network Ltd</t>
  </si>
  <si>
    <t>30/11/2023</t>
  </si>
  <si>
    <t>Advertisement Serv</t>
  </si>
  <si>
    <t>Dydede Enterprises</t>
  </si>
  <si>
    <t>28/5/2024</t>
  </si>
  <si>
    <t>Taxi Services</t>
  </si>
  <si>
    <t>Prideinn Hotel</t>
  </si>
  <si>
    <t>24/6/2024</t>
  </si>
  <si>
    <t>Adek</t>
  </si>
  <si>
    <t>18/3/2024</t>
  </si>
  <si>
    <t>Ac</t>
  </si>
  <si>
    <t>Adlom Gen. Supplires</t>
  </si>
  <si>
    <t>20/12/2023</t>
  </si>
  <si>
    <t>Laptop And Printers</t>
  </si>
  <si>
    <t>Calimela Ltd</t>
  </si>
  <si>
    <t>19/4/2024</t>
  </si>
  <si>
    <t>Furniture</t>
  </si>
  <si>
    <t>Chigalu Enterprises Ltd</t>
  </si>
  <si>
    <t>Supply Of Desktops</t>
  </si>
  <si>
    <t>Crorm Auto Works</t>
  </si>
  <si>
    <t>Maintenance</t>
  </si>
  <si>
    <t>Diani Forest Investments</t>
  </si>
  <si>
    <t>28/6/2024</t>
  </si>
  <si>
    <t>Isoken Consulting Group</t>
  </si>
  <si>
    <t>Training Fees</t>
  </si>
  <si>
    <t>Kism</t>
  </si>
  <si>
    <t>Kplc</t>
  </si>
  <si>
    <t xml:space="preserve">Electricity </t>
  </si>
  <si>
    <t>Marebanda Merchants</t>
  </si>
  <si>
    <t>Supply Of Tyres</t>
  </si>
  <si>
    <t>Mullani Enterprises</t>
  </si>
  <si>
    <t>Supply Of Tonners</t>
  </si>
  <si>
    <t>Mwitixon Limited</t>
  </si>
  <si>
    <t>24/11/2023</t>
  </si>
  <si>
    <t>Printing Services</t>
  </si>
  <si>
    <t>Nchisi Limited</t>
  </si>
  <si>
    <t>Supply And Delivery Of Tonners Adminstration</t>
  </si>
  <si>
    <t>Printoptions</t>
  </si>
  <si>
    <t>23/3/2024</t>
  </si>
  <si>
    <t>Reinyoung Limited</t>
  </si>
  <si>
    <t>15/4/2024</t>
  </si>
  <si>
    <t>Supply &amp; Installation Ac</t>
  </si>
  <si>
    <t>Ridman</t>
  </si>
  <si>
    <t>Seaside Automobile Services</t>
  </si>
  <si>
    <t>14/5/2024</t>
  </si>
  <si>
    <t>Standard Group</t>
  </si>
  <si>
    <t>Advert Serv</t>
  </si>
  <si>
    <t>Starpoint</t>
  </si>
  <si>
    <t>Stationery</t>
  </si>
  <si>
    <t>Tsungani Enterprise</t>
  </si>
  <si>
    <t>Transport Serv</t>
  </si>
  <si>
    <t>Access Business Mgnt</t>
  </si>
  <si>
    <t>Goldove Co.Ltd</t>
  </si>
  <si>
    <t>Supply And Delivery Of 1 No. Laptop- Bugdet</t>
  </si>
  <si>
    <t>Nayna Galstar</t>
  </si>
  <si>
    <t>29/5/2024</t>
  </si>
  <si>
    <t>Birya Travels</t>
  </si>
  <si>
    <t>West Coast Car Care</t>
  </si>
  <si>
    <t>27/10/2023</t>
  </si>
  <si>
    <t>Taxi Hire</t>
  </si>
  <si>
    <t>Reenah (K) Ltd</t>
  </si>
  <si>
    <t>18/5/2024</t>
  </si>
  <si>
    <t>Institite Of Internal Auditors (Iia)</t>
  </si>
  <si>
    <t>20/4/2024</t>
  </si>
  <si>
    <t>Northcoast Beach Hotel</t>
  </si>
  <si>
    <t>Marhills Autosolv</t>
  </si>
  <si>
    <t>Star Publications</t>
  </si>
  <si>
    <t>28/11/2023</t>
  </si>
  <si>
    <t>Advertisement</t>
  </si>
  <si>
    <t>Coral Beach</t>
  </si>
  <si>
    <t>Jacaranda Hotel</t>
  </si>
  <si>
    <t>Aar</t>
  </si>
  <si>
    <t>Medical Cover</t>
  </si>
  <si>
    <t>Amanimado Mountains</t>
  </si>
  <si>
    <t>25/6/2024</t>
  </si>
  <si>
    <t>Catering Servive</t>
  </si>
  <si>
    <t>Awam Taxi Services</t>
  </si>
  <si>
    <t>Licencing</t>
  </si>
  <si>
    <t>Safaricom Ltd</t>
  </si>
  <si>
    <t>Rms Internet Fibre</t>
  </si>
  <si>
    <t>Airtime</t>
  </si>
  <si>
    <t>Kwale County Staff</t>
  </si>
  <si>
    <t>Being Gross Salary June</t>
  </si>
  <si>
    <t>DEVELOPMENT</t>
  </si>
  <si>
    <t/>
  </si>
  <si>
    <t>Wasbar Investments</t>
  </si>
  <si>
    <t>TOTAL</t>
  </si>
  <si>
    <t xml:space="preserve"> DEPARTMENT: AGRICULTURE LIVESTOCK AND FISHERIES. 3062</t>
  </si>
  <si>
    <t>Forth Kijana</t>
  </si>
  <si>
    <t>29/04/2024</t>
  </si>
  <si>
    <t>Construction Of Kinango Slaughter House Boundary Wall</t>
  </si>
  <si>
    <t>Rhalfam Limited</t>
  </si>
  <si>
    <t>Construction Of Tsunza Landing Site</t>
  </si>
  <si>
    <t>Shaika Limited</t>
  </si>
  <si>
    <t>29/12/2023</t>
  </si>
  <si>
    <t>Construction Of Mtsarani Cattle Dip</t>
  </si>
  <si>
    <t>Rameba Investments Ltd</t>
  </si>
  <si>
    <t>23/02/2024</t>
  </si>
  <si>
    <t>Construction Of Stamili Dip</t>
  </si>
  <si>
    <t>Barrack Holdings</t>
  </si>
  <si>
    <t>Construction Of Kwale Slaughter House Boundary Wall</t>
  </si>
  <si>
    <t>Maali Limited</t>
  </si>
  <si>
    <t>Supply And Delivery Of Galla Goats</t>
  </si>
  <si>
    <t>Carrington Supplies</t>
  </si>
  <si>
    <t>Establishment And Operalization Of Zero Grazing And Poultry Units</t>
  </si>
  <si>
    <t>Biryaa Merchants</t>
  </si>
  <si>
    <t>Supply And Delivery Of Stunners</t>
  </si>
  <si>
    <t>Trikaka Enterprises</t>
  </si>
  <si>
    <t>Supply And Delivery Of Certified Maize Seeds</t>
  </si>
  <si>
    <t>Chigato Enterprises</t>
  </si>
  <si>
    <t xml:space="preserve">Purchase Of Office Furniture And Fittings For Atc </t>
  </si>
  <si>
    <t>15/03/2024</t>
  </si>
  <si>
    <t>Construction Of Mwazaro Seaweed Store</t>
  </si>
  <si>
    <t>Ainaba Enterprises</t>
  </si>
  <si>
    <t>30/04/2024</t>
  </si>
  <si>
    <t>Construction Of Chikuyu Dip</t>
  </si>
  <si>
    <t>29/02/2024</t>
  </si>
  <si>
    <t>Construction Of Mwangulu Slaughter House</t>
  </si>
  <si>
    <t>Ninart Enterprises</t>
  </si>
  <si>
    <t>Renovation Of Kilimangodo</t>
  </si>
  <si>
    <t>Shirazi Youth Limited</t>
  </si>
  <si>
    <t>Tiling Of Agricultural Offices</t>
  </si>
  <si>
    <t>Lily Consultancy Ltd</t>
  </si>
  <si>
    <t>Purchase Of Fishing Boats And Accessories</t>
  </si>
  <si>
    <t>Underseas Merchants</t>
  </si>
  <si>
    <t>Construction Of Dzombo Apiary</t>
  </si>
  <si>
    <t>Suken Builders</t>
  </si>
  <si>
    <t>27/02/2024</t>
  </si>
  <si>
    <t>Supply And Delivery Of  Slaughter House Equipments</t>
  </si>
  <si>
    <t>Lenmic Contractors</t>
  </si>
  <si>
    <t>Construction Of Shiraz Dip</t>
  </si>
  <si>
    <t>Le Star Ltd</t>
  </si>
  <si>
    <t>Construction Of Menza Wenye Csattle Dip</t>
  </si>
  <si>
    <t>Rasu Transport Logistics Limited</t>
  </si>
  <si>
    <t>Construction Of Dhanjal Cattle Dip</t>
  </si>
  <si>
    <t>Zubshee Enterprises</t>
  </si>
  <si>
    <t>Supply Of Stationery</t>
  </si>
  <si>
    <t>Supply And Delivery Of Tyres</t>
  </si>
  <si>
    <t>Zibwe Agencies</t>
  </si>
  <si>
    <t xml:space="preserve">Madison Insurance </t>
  </si>
  <si>
    <t>28/03/2024</t>
  </si>
  <si>
    <t>Being Insurance Expenses</t>
  </si>
  <si>
    <t>Travage Limited</t>
  </si>
  <si>
    <t>Habson Company Limited</t>
  </si>
  <si>
    <t>14/03/2023</t>
  </si>
  <si>
    <t>Supply And Delivery Of Tractor Tyres 2022/2023</t>
  </si>
  <si>
    <t>18/10/2023</t>
  </si>
  <si>
    <t>Supply And Delivery Of Tractor Spares</t>
  </si>
  <si>
    <t>Reenak K Limited</t>
  </si>
  <si>
    <t>22/11/2023</t>
  </si>
  <si>
    <t>Supply And Delivery Of Tractor Batteries</t>
  </si>
  <si>
    <t>Amanimado Mountain Investment</t>
  </si>
  <si>
    <t>16/04/2024</t>
  </si>
  <si>
    <t>Catering Expenses</t>
  </si>
  <si>
    <t>Icpak</t>
  </si>
  <si>
    <t>Seminar Registration</t>
  </si>
  <si>
    <t>Grand Petroleum</t>
  </si>
  <si>
    <t>21/12/2023</t>
  </si>
  <si>
    <t>Fuel Expenses</t>
  </si>
  <si>
    <t>Postal Coorporation</t>
  </si>
  <si>
    <t>Postal  Box Expenses</t>
  </si>
  <si>
    <t>Conference Expenses</t>
  </si>
  <si>
    <t>28/06/2024</t>
  </si>
  <si>
    <t>Supply And Delivery Of Tractor Tyres 2023/2024</t>
  </si>
  <si>
    <t xml:space="preserve"> DEPARTMENT: ENVIRONMENT AND NATURAL RESOURCES 3063</t>
  </si>
  <si>
    <t>Achievers Travel Services</t>
  </si>
  <si>
    <t>Provision Of Transport -Msa-Nrb-Msa</t>
  </si>
  <si>
    <t>Auto Point</t>
  </si>
  <si>
    <t>Provision Pf Maintenance For Moto Vehicle</t>
  </si>
  <si>
    <t>Biryaa Travel Ltd</t>
  </si>
  <si>
    <t>Provision Of Taxi Services</t>
  </si>
  <si>
    <t>Crorm Autoworks</t>
  </si>
  <si>
    <t>Provision Of Motor Vehicle Meintance Services</t>
  </si>
  <si>
    <t>Provision Of Motor Vehicle Maintainance Services</t>
  </si>
  <si>
    <t>Issack Sheikh Enterprise</t>
  </si>
  <si>
    <t>Payment For Provision Of Supplyand Delivery Of Computers And Other Equipments.</t>
  </si>
  <si>
    <t>Jacaranda Indian Ocean</t>
  </si>
  <si>
    <t>Provision Of Comference On Affordable Housing</t>
  </si>
  <si>
    <t>Provision Of Comference And Accomodation</t>
  </si>
  <si>
    <t>Provision Of Comference Service</t>
  </si>
  <si>
    <t>Provision Of Accomodation And Comference Services</t>
  </si>
  <si>
    <t>Jenibeh Enterprises</t>
  </si>
  <si>
    <t>Provision Of Breakfast  To Survey Team</t>
  </si>
  <si>
    <t>Jihetusa Bodo Limited</t>
  </si>
  <si>
    <t>Payment For Supply And Delivery Of Tyres</t>
  </si>
  <si>
    <t>Marhils Autosolv</t>
  </si>
  <si>
    <t>Provision Of Motor Vehicle Maintinance Services</t>
  </si>
  <si>
    <t>Medianmax Network</t>
  </si>
  <si>
    <t>Provision Of Space Order For Nature Of A Meeting</t>
  </si>
  <si>
    <t>Nayna Galstar Ltd</t>
  </si>
  <si>
    <t>Provision Of 7 Full Day Comference</t>
  </si>
  <si>
    <t>Nozama Travel Solution</t>
  </si>
  <si>
    <t>Provision Of Air Ticketing</t>
  </si>
  <si>
    <t>Pacis Insurance Company</t>
  </si>
  <si>
    <t>Paymennt For Provisionof Insurance Services</t>
  </si>
  <si>
    <t>Seaside Automoble Services</t>
  </si>
  <si>
    <t xml:space="preserve">Provision Of Motor Vehicle Maintainance - Normal Service </t>
  </si>
  <si>
    <t>Standard Group Plc</t>
  </si>
  <si>
    <t>Provision Of Space Order</t>
  </si>
  <si>
    <t>Tum Enterprises</t>
  </si>
  <si>
    <t>Provision Of Outside Catering Services</t>
  </si>
  <si>
    <t>Zashafy Agencies Limited</t>
  </si>
  <si>
    <t>Geodev Kenya Ltd</t>
  </si>
  <si>
    <t>Consultation For Survey Of Vigurungani Adjudication Section Phase 2 In Kwale County.</t>
  </si>
  <si>
    <t>Geosurvey Engineering</t>
  </si>
  <si>
    <t>Consultancy For Mutation Survey Of Mwereni Group Ranch Kwale/Mwereni 1/4 In Kwale County Lunga Lunga Sub County.</t>
  </si>
  <si>
    <t xml:space="preserve"> DEPARTMENT: HEALTH SERVICES 3064</t>
  </si>
  <si>
    <t>Abestos Limited</t>
  </si>
  <si>
    <t>1921720</t>
  </si>
  <si>
    <t>Construction Of Lab At Waa Dispensary</t>
  </si>
  <si>
    <t>Petcon Agencies Limited</t>
  </si>
  <si>
    <t>1921743</t>
  </si>
  <si>
    <t>Construction Of A Ward At Mwangulu Dispensary</t>
  </si>
  <si>
    <t>Karimu Limited</t>
  </si>
  <si>
    <t>1929481</t>
  </si>
  <si>
    <t>Construction Of Water Tower At Mkongani Dispensary</t>
  </si>
  <si>
    <t>Garashiga Construction And Supplies Co. Ltd</t>
  </si>
  <si>
    <t>1929468</t>
  </si>
  <si>
    <t>Completion Of X-Ray Block At Mnyenzeni</t>
  </si>
  <si>
    <t>Aliavi Limited</t>
  </si>
  <si>
    <t>1929091</t>
  </si>
  <si>
    <t>Construction And Completion Of A Ward At Taru Dispensary</t>
  </si>
  <si>
    <t>Gahila Limited</t>
  </si>
  <si>
    <t>1929469</t>
  </si>
  <si>
    <t>Completion Of Twin Staff House At Mbuluni</t>
  </si>
  <si>
    <t>'1929459</t>
  </si>
  <si>
    <t>Proposed Renovation Of Kilolapwa Dispensary</t>
  </si>
  <si>
    <t>1929461</t>
  </si>
  <si>
    <t>Rehabilitation Of Mkwakwani Dispensary</t>
  </si>
  <si>
    <t>Asim Agency Limited</t>
  </si>
  <si>
    <t>Construction And Completion Of Mnyenzeni Theatre</t>
  </si>
  <si>
    <t>Shimoni Trading (K) Limited</t>
  </si>
  <si>
    <t>1921744</t>
  </si>
  <si>
    <t>Completion Of Walkways And Biodigester At Lungalunga Hospital</t>
  </si>
  <si>
    <t>Foxes Enterprises</t>
  </si>
  <si>
    <t>Completion Of Magwasheni Opd</t>
  </si>
  <si>
    <t>Sham Hardware</t>
  </si>
  <si>
    <t>Completion Of X Ray Block At Kikoneni</t>
  </si>
  <si>
    <t>Trikaka Enterprises Ltd</t>
  </si>
  <si>
    <t>4004760</t>
  </si>
  <si>
    <t>Supply Of Laparascopy Tower And Urology Accessories For Msambweni Hospital</t>
  </si>
  <si>
    <t>Ifata Engineering Services Ltd</t>
  </si>
  <si>
    <t>1929467</t>
  </si>
  <si>
    <t>Construction Of Icu And Renal Unit At Kinango Hospital</t>
  </si>
  <si>
    <t>Amaros Ventures</t>
  </si>
  <si>
    <t>Purchase Of Generator For Lungalunga Hospital</t>
  </si>
  <si>
    <t>Construction Of A Dispensary At Magwasheni-Kubo South</t>
  </si>
  <si>
    <t>Micraaj Ltd</t>
  </si>
  <si>
    <t>Rehabilitation Of Mazumalume Staff Houses In Tsimba/Golini Ward</t>
  </si>
  <si>
    <t>Gahila Ltd</t>
  </si>
  <si>
    <t>Construction Of Twin Staff House At Mbuluni Dispensary In Ndavaya Ward</t>
  </si>
  <si>
    <t>Garashiga Construction</t>
  </si>
  <si>
    <t>Rehabilitation Of Kilolapwa Dispensary</t>
  </si>
  <si>
    <t>RECURRENT</t>
  </si>
  <si>
    <t>Provision Of Catering Services</t>
  </si>
  <si>
    <t>Amanimado Investments</t>
  </si>
  <si>
    <t>Tsungani Enterprises</t>
  </si>
  <si>
    <t>Vehicle Maintenance</t>
  </si>
  <si>
    <t>Automotive Solutions Ltd</t>
  </si>
  <si>
    <t>Halsa Solutions Ltd</t>
  </si>
  <si>
    <t>Auto Point Ltd</t>
  </si>
  <si>
    <t>Seaside Automobile</t>
  </si>
  <si>
    <t>Air Ticketing</t>
  </si>
  <si>
    <t>Shabati Enterprise</t>
  </si>
  <si>
    <t>Supply And Delivery Of Laptops</t>
  </si>
  <si>
    <t>Madison General Insurance Kenya Ltd</t>
  </si>
  <si>
    <t>Provision Of Insurance Services</t>
  </si>
  <si>
    <t>Hitmeka Investments</t>
  </si>
  <si>
    <t>Metisec Imaging Solutions Ltd</t>
  </si>
  <si>
    <t>Servicing Of Ct Scan Machine Msambweni</t>
  </si>
  <si>
    <t>Servicing Of Oxygen Plant In  Msambweni Hospital</t>
  </si>
  <si>
    <t>Mission For Essential Drugs And Supplies</t>
  </si>
  <si>
    <t>Provision Of Medical Drugs</t>
  </si>
  <si>
    <t>4083235/4083236/4083243</t>
  </si>
  <si>
    <t>Kemsa</t>
  </si>
  <si>
    <t>Jacaranda Beach Resort</t>
  </si>
  <si>
    <t>Provision Of Conference Services</t>
  </si>
  <si>
    <t>Prideinn Flamingo</t>
  </si>
  <si>
    <t>Coral Beach Resort</t>
  </si>
  <si>
    <t>Caleb &amp; Joshua</t>
  </si>
  <si>
    <t>Supply &amp; Delivery Of Dressings &amp; Nonpharmss</t>
  </si>
  <si>
    <t>Questnet Consolidate Ltd</t>
  </si>
  <si>
    <t>Supply &amp; Delivery Of Staff Uniform Material</t>
  </si>
  <si>
    <t>Mwamba Executive Solution</t>
  </si>
  <si>
    <t>Supply &amp; Delivery Of Office Supplies</t>
  </si>
  <si>
    <t>Swift Touch Enterprises</t>
  </si>
  <si>
    <t>Supply &amp; Delivery Of Dressings &amp; Nonpharms</t>
  </si>
  <si>
    <t>Crown Healthcare</t>
  </si>
  <si>
    <t>Supply &amp; Delivery Of Maintenance Of Laboratory Machines</t>
  </si>
  <si>
    <t>Wejcom Enterprise</t>
  </si>
  <si>
    <t>Supply &amp; Delivery Of Medical Items</t>
  </si>
  <si>
    <t>Somielink Services</t>
  </si>
  <si>
    <t>Supply &amp; Delivery Of Sanitary Items</t>
  </si>
  <si>
    <t>Singidya General Contractors</t>
  </si>
  <si>
    <t>Supply &amp; Delivery Of Other Fuel</t>
  </si>
  <si>
    <t>Kwale Prisons</t>
  </si>
  <si>
    <t>Supply &amp; Delivery Of Office Furniture</t>
  </si>
  <si>
    <t>Nurahib Universal Ltd</t>
  </si>
  <si>
    <t>Supply &amp; Delivery Of Radiology Supplies</t>
  </si>
  <si>
    <t>Shades Diagnostic Ltd</t>
  </si>
  <si>
    <t>Supply &amp; Delivery Of Laboratory Reagents</t>
  </si>
  <si>
    <t>Makaya Agencies</t>
  </si>
  <si>
    <t>Supply &amp; Delivery Of Disludging Services</t>
  </si>
  <si>
    <t>Supply &amp; Delivery Of Maintenance Of Motor Vehicle Services</t>
  </si>
  <si>
    <t>Supply &amp; Delivery Of April 2024 Foodstuffs</t>
  </si>
  <si>
    <t>Nemo Investment &amp; Gen Supplies</t>
  </si>
  <si>
    <t>Supply &amp; Delivery Of May 2024 Foodstuffs</t>
  </si>
  <si>
    <t>Supply &amp; Delivery Of June 2024 Foodstuffs</t>
  </si>
  <si>
    <t>Zugen Company Limited</t>
  </si>
  <si>
    <t>Supply &amp; Delivery Of Office Stationery</t>
  </si>
  <si>
    <t>Zuusaeed General Enterprises</t>
  </si>
  <si>
    <t>Supply &amp; Delivery Of Dressings &amp; Non-Pharmaceuticals</t>
  </si>
  <si>
    <t>Kiloman Investment</t>
  </si>
  <si>
    <t>Biryaa Travel Limited</t>
  </si>
  <si>
    <t>Supply &amp; Delivery Of Foodstuffs For March 2024( Balance)</t>
  </si>
  <si>
    <t>Gatithin Investment</t>
  </si>
  <si>
    <t>Supply &amp; Delivery Of Non Pharma</t>
  </si>
  <si>
    <t>Makazi Merchants</t>
  </si>
  <si>
    <t>4004513/4004514</t>
  </si>
  <si>
    <t>Amani Mado Mountains Investments</t>
  </si>
  <si>
    <t>Wilsors Company Limited</t>
  </si>
  <si>
    <t>Supply And Delivery Of Plumbing And Electrical  Items</t>
  </si>
  <si>
    <t>Wise Brothers Contractors  And General Supplies</t>
  </si>
  <si>
    <t>Renovations</t>
  </si>
  <si>
    <t>Kergen Inovatives</t>
  </si>
  <si>
    <t>4090806/4090807</t>
  </si>
  <si>
    <t>Supply And Delivery Of Fumigation Chemicals</t>
  </si>
  <si>
    <t>4224432/4224433/4224434/4224435</t>
  </si>
  <si>
    <t>Supply And Delivery Of Printer, Computers And Laptop</t>
  </si>
  <si>
    <t>Supply And Delivery Of Sanitation Items</t>
  </si>
  <si>
    <t>Supply And Delivery Of Food And Ratios</t>
  </si>
  <si>
    <t>Philips East Africa</t>
  </si>
  <si>
    <t>Supply Of Household Items</t>
  </si>
  <si>
    <t>Popico Supplies</t>
  </si>
  <si>
    <t>4224409/4224410/4224411/4224412</t>
  </si>
  <si>
    <t xml:space="preserve">Thunu Supplies Limited  </t>
  </si>
  <si>
    <t>4224373/4224373</t>
  </si>
  <si>
    <t>4224406/4224407/4224408</t>
  </si>
  <si>
    <t>Jorambo Limited</t>
  </si>
  <si>
    <t>Jasem Limited</t>
  </si>
  <si>
    <t>Babubabu</t>
  </si>
  <si>
    <t>4224375/4224376/4224377</t>
  </si>
  <si>
    <t>Natalim Trading Company</t>
  </si>
  <si>
    <t>4224378/4224379/4224380</t>
  </si>
  <si>
    <t>Didanass Investment</t>
  </si>
  <si>
    <t>Servicing Of Hospital Laundry Machine</t>
  </si>
  <si>
    <t>Roleko Kenya Limited</t>
  </si>
  <si>
    <t>Supply And Delivery Of Patient Uniforms</t>
  </si>
  <si>
    <t>Tamarat Ventures</t>
  </si>
  <si>
    <t>Supply And Delivery Of X-Ray Films</t>
  </si>
  <si>
    <t>Supply And Delivery Of Patient Files</t>
  </si>
  <si>
    <t>Supply And Delivery Of Accessories To Restore Air Conditioner Power In Pharmacy</t>
  </si>
  <si>
    <t>Supply And Delivery Of Non Pharmaceuticals</t>
  </si>
  <si>
    <t>Repair Services For Incenerator At Msambweni Hospital</t>
  </si>
  <si>
    <t>Frontage</t>
  </si>
  <si>
    <t>Supply, Deliver, Install And Testing Of Comsumables And Accessories In Ice And Thearter</t>
  </si>
  <si>
    <t>Tunusuru Munje Ltd</t>
  </si>
  <si>
    <t>Supply And Delivery Of Sanitary Items</t>
  </si>
  <si>
    <t>Nelten Company Limited</t>
  </si>
  <si>
    <t>Payment For Supply &amp;Delivery Of Electrical Items</t>
  </si>
  <si>
    <t>Rasamz Enterprises</t>
  </si>
  <si>
    <t>Payment For Supply Of Stationery Items</t>
  </si>
  <si>
    <t>Fatumi Enterprises</t>
  </si>
  <si>
    <t>Payment For Supply Of Tonners</t>
  </si>
  <si>
    <t>Siamini Traders</t>
  </si>
  <si>
    <t>Payment For Supply Of Dressings And Non-Pharms</t>
  </si>
  <si>
    <t>Supremo Trading Company</t>
  </si>
  <si>
    <t>4224436/4224437/4223438/4224439/4224440</t>
  </si>
  <si>
    <t>Payment For Supply Of Stationery Items And Tonners</t>
  </si>
  <si>
    <t>Faraja Ventures Lmt</t>
  </si>
  <si>
    <t>Payment For Supply Of Food And Ration</t>
  </si>
  <si>
    <t>Tenajoy Investments Limited</t>
  </si>
  <si>
    <t>Payment For The Supply Of Sanitary Items</t>
  </si>
  <si>
    <t>Habson Company Ltd</t>
  </si>
  <si>
    <t>Payment For Supply &amp;Delivery Of Hardware Materials</t>
  </si>
  <si>
    <t>Gabrell Services Limited</t>
  </si>
  <si>
    <t>Payment For Maintenance Of Non-Residential Buildings</t>
  </si>
  <si>
    <t>Al-Ruzuq Enterprises</t>
  </si>
  <si>
    <t>Payment For Accessories For Computer And Printers</t>
  </si>
  <si>
    <t>Magnifique General Supplies</t>
  </si>
  <si>
    <t>Payment For Supply Of Sanitary Items</t>
  </si>
  <si>
    <t>Payment For Supply And Delivery Of Items For Maintenance Of Buildings</t>
  </si>
  <si>
    <t>Tamqis Company Ltd</t>
  </si>
  <si>
    <t>Payment For Supply Of Items Maintenance Of Stand</t>
  </si>
  <si>
    <t>Mzaramo Enterprises Limited</t>
  </si>
  <si>
    <t>Payment For Dressings And Non-Pharmaceuticals</t>
  </si>
  <si>
    <t>Lamaric Enterprises</t>
  </si>
  <si>
    <t>Payment For Supply Of Non-Pharmaceutical Items</t>
  </si>
  <si>
    <t>Jastama  Investments Limited</t>
  </si>
  <si>
    <t>Payment For Supply  Of Mika Multi-Food Processor, Lown Mower And Freezer</t>
  </si>
  <si>
    <t>4004954, 4004955,4004956,4004957,4004958</t>
  </si>
  <si>
    <t>Payment For Computer Accessories And Electric Items</t>
  </si>
  <si>
    <t>Caleb And Josh Enterprises</t>
  </si>
  <si>
    <t>Payment Fro Supply And Delivery Of Non- Pharmaceutical Items.</t>
  </si>
  <si>
    <t>Mwachigao Contractors Limited</t>
  </si>
  <si>
    <t>Payment For Supply Of Hardware Items</t>
  </si>
  <si>
    <t>Swift Touch Enterprises Limited</t>
  </si>
  <si>
    <t>4224507, 4224508,4224509</t>
  </si>
  <si>
    <t>Payment For Supply Of Hospital Files</t>
  </si>
  <si>
    <t>Nemo Investments And General Supplies</t>
  </si>
  <si>
    <t>Payment For Catering Services</t>
  </si>
  <si>
    <t>Two Leaves Investments</t>
  </si>
  <si>
    <t>Maazu Company Limited</t>
  </si>
  <si>
    <t>4224526, 4224527, 4224528, 4224529, 4224530</t>
  </si>
  <si>
    <t>Payment For Supply Of Stationery Items And Cost Of Publishing And Printing Services</t>
  </si>
  <si>
    <t>Chlomarah Investments</t>
  </si>
  <si>
    <t>0</t>
  </si>
  <si>
    <t>Masalani Bookshop And Stationery</t>
  </si>
  <si>
    <t>4224520, 4224519</t>
  </si>
  <si>
    <t>Reyka Solutions Ltd</t>
  </si>
  <si>
    <t>4224501, 4224502, 4224511,4224512, 4224513</t>
  </si>
  <si>
    <t>Payment For Supply Of Printing Papers</t>
  </si>
  <si>
    <t>Big Point General Suppliers</t>
  </si>
  <si>
    <t>Payment For Printing And Binding Ofinpatient Files</t>
  </si>
  <si>
    <t>4224515, 4224514</t>
  </si>
  <si>
    <t>Payment For Supply Of Chalasion Set</t>
  </si>
  <si>
    <t>4224516, 4224517</t>
  </si>
  <si>
    <t>Kochan Enterprises</t>
  </si>
  <si>
    <t>4224521, 4004879</t>
  </si>
  <si>
    <t>Payment For Supply And Delivery Of Pharmaceutical Items</t>
  </si>
  <si>
    <t>Green Gold Lab Supplies</t>
  </si>
  <si>
    <t>Payment For Maintenance Of Non-Residential Buildings.</t>
  </si>
  <si>
    <t>Mwissa Investments Enterprises</t>
  </si>
  <si>
    <t>Payment For Sanitary Items And Purchase Of Rechargable Batteries</t>
  </si>
  <si>
    <t>Smart Joba Investments</t>
  </si>
  <si>
    <t>Payment For Supply Of Hp Intel Laptop</t>
  </si>
  <si>
    <t>Babu Babu Twenty Twenty Three Limited</t>
  </si>
  <si>
    <t>Payment For Supply Of Items For Plumbing Work For Non-Residential Buildings</t>
  </si>
  <si>
    <t>Mackis Logistics Company</t>
  </si>
  <si>
    <t>Payment For Shield Ups T34Ox1 Control Board</t>
  </si>
  <si>
    <t>Topline Surgical Limited</t>
  </si>
  <si>
    <t>Payment For Supply And Delivery Of Food And Ration</t>
  </si>
  <si>
    <t>4224510, 4004657</t>
  </si>
  <si>
    <t>Payment For Supply Of Fresh Water Boozers</t>
  </si>
  <si>
    <t>Payment For Oncology Services</t>
  </si>
  <si>
    <t>4224569, 4224567</t>
  </si>
  <si>
    <t>Zuusaeed General  Enterprise</t>
  </si>
  <si>
    <t>Payment For Servive Of Laboratory Machine At Mkongani Centre</t>
  </si>
  <si>
    <t>Vanguard Powersol Ltd</t>
  </si>
  <si>
    <t>Lily Consultancy &amp; Gen Suppliers</t>
  </si>
  <si>
    <t>4224563, 4224564, 4224565, 4224566</t>
  </si>
  <si>
    <t>Payment For Supply If Non-Pharmaceutical Items</t>
  </si>
  <si>
    <t>Ajab Printers</t>
  </si>
  <si>
    <t>Payment For Supply Of Water</t>
  </si>
  <si>
    <t>Chimwenje Enterprises</t>
  </si>
  <si>
    <t>Purchase Of Stationery Items</t>
  </si>
  <si>
    <t>Mackis Logistics Company Limited</t>
  </si>
  <si>
    <t>Premier Laboratory Supplies</t>
  </si>
  <si>
    <t>Payment For Printing And Binding Of Maternity Files</t>
  </si>
  <si>
    <t>Payment For Maintenance  Of Standby Generator</t>
  </si>
  <si>
    <t>Veromax Limited</t>
  </si>
  <si>
    <t>2073960, 2073959</t>
  </si>
  <si>
    <t>Kwale Water And Sewerage Company Limited</t>
  </si>
  <si>
    <t>Payment For Tonners Supply</t>
  </si>
  <si>
    <t>Payment For Supply Of Thermos Flasks</t>
  </si>
  <si>
    <t>Blackwood Hodge</t>
  </si>
  <si>
    <t>Payment For Purchase Of Hospital Files</t>
  </si>
  <si>
    <t>Payment For Supply And Delivery Of Bp Machines , Booster Pumps And  Cable</t>
  </si>
  <si>
    <t>Nurshah Suppliers Ltd</t>
  </si>
  <si>
    <t>Dadies And Son Suppliers Co,</t>
  </si>
  <si>
    <t>Kergen Innovations Ltd</t>
  </si>
  <si>
    <t>House Hold Items</t>
  </si>
  <si>
    <t>Amanimado Mountains Investments</t>
  </si>
  <si>
    <t>Horse Pipes</t>
  </si>
  <si>
    <t>Brush Cutter And Lawnmower Line</t>
  </si>
  <si>
    <t>Ansamey Investments</t>
  </si>
  <si>
    <t>Laboratory Items</t>
  </si>
  <si>
    <t>Birya Merchants</t>
  </si>
  <si>
    <t>Tehold Holdings</t>
  </si>
  <si>
    <t>Insulation Tapes,Floodlight And Other Electrical Items</t>
  </si>
  <si>
    <t>Chatsimba Investments Enterprises</t>
  </si>
  <si>
    <t>Inno-Mero Int</t>
  </si>
  <si>
    <t>Nurshan Suppliers</t>
  </si>
  <si>
    <t>Idp Soap</t>
  </si>
  <si>
    <t>Thunu Supplier Services</t>
  </si>
  <si>
    <t>Dama Muhambi Agency</t>
  </si>
  <si>
    <t>Tri-Circles,Sockets,Trimmerline</t>
  </si>
  <si>
    <t>Medical Items</t>
  </si>
  <si>
    <t>Handwashing Canisted</t>
  </si>
  <si>
    <t>Pegler Lockable</t>
  </si>
  <si>
    <t>Servising Of Airconditions</t>
  </si>
  <si>
    <t>Formalyne</t>
  </si>
  <si>
    <t>Husnaina Enterprises</t>
  </si>
  <si>
    <t>Supply Of Charcoal March 2024</t>
  </si>
  <si>
    <t>Supply Of Charcoal April 2024</t>
  </si>
  <si>
    <t>Dallianz Holdings Ltd</t>
  </si>
  <si>
    <t>Supply Of Charcoal December 2023</t>
  </si>
  <si>
    <t>Supply Of Food Stuff March 2024</t>
  </si>
  <si>
    <t>Supply And Delivery Of Hospital Tonners</t>
  </si>
  <si>
    <t>Tintoler General Suplies</t>
  </si>
  <si>
    <t>Supply And Delivery Of Non-Pharms</t>
  </si>
  <si>
    <t>Supply And Delivery Of Food Stuff April 2024</t>
  </si>
  <si>
    <t>Supply And Delivery Of Food Stuffs May 2024</t>
  </si>
  <si>
    <t>Printing Of Maternity,Paediatic And Inpatient Files</t>
  </si>
  <si>
    <t>Nurshah Suppiers</t>
  </si>
  <si>
    <t>Supply And Delivery Of Medical Equipments</t>
  </si>
  <si>
    <t>Dissons Solutions</t>
  </si>
  <si>
    <t>Supply And Delivery Of Bp Battries</t>
  </si>
  <si>
    <t>Supply And Delivery Of Maintenance Items</t>
  </si>
  <si>
    <t>Supply And Delivery Of Food Stuffs For June 2024</t>
  </si>
  <si>
    <t>Mfi Managed Document Solution Limited</t>
  </si>
  <si>
    <t>Supply And Delivery Of Coppier Machine</t>
  </si>
  <si>
    <t>Supply And Delivery Of  General Supplies</t>
  </si>
  <si>
    <t>Supply And Delivery Of Umblical Cord Clamps</t>
  </si>
  <si>
    <t>Supply And Delivery Of Wirefoods And Charcoal For May 2024</t>
  </si>
  <si>
    <t>Supply And Delivery Of Wirefoods And Charcoal For June  2024</t>
  </si>
  <si>
    <t>Supply And Delivery Of Patients Uniforms</t>
  </si>
  <si>
    <t>Idp Soap,Breast Pump Feeds</t>
  </si>
  <si>
    <t>Machine Tonner</t>
  </si>
  <si>
    <t>1919681</t>
  </si>
  <si>
    <t>Supply And Delivery Of Surgical Items</t>
  </si>
  <si>
    <t>1919682</t>
  </si>
  <si>
    <t>Supply And Delivery Of Machine Tonners</t>
  </si>
  <si>
    <t>4083162</t>
  </si>
  <si>
    <t>Supply And Delivery Of Food Suppliments</t>
  </si>
  <si>
    <t>3817236</t>
  </si>
  <si>
    <t>Bp Machine</t>
  </si>
  <si>
    <t>Lyko Works Ltd</t>
  </si>
  <si>
    <t>1919660</t>
  </si>
  <si>
    <t>Supply &amp; Delivery Of Disludging  Services Done In The Month Of July 2023</t>
  </si>
  <si>
    <t>3817239</t>
  </si>
  <si>
    <t>Supply &amp; Delivery Of Disludging  Services Done In The Month Of October 2023</t>
  </si>
  <si>
    <t>Daddies And Sons Ltd</t>
  </si>
  <si>
    <t>3817238</t>
  </si>
  <si>
    <t>Supply And Delivery Of General Office Supplies For The Facility In The Month Of October 2023</t>
  </si>
  <si>
    <t>Noor Alla Noor</t>
  </si>
  <si>
    <t>3817237</t>
  </si>
  <si>
    <t>Supply &amp; Delivery Of Renovation Materials To The Records Filing Area And Shelving Of The Same</t>
  </si>
  <si>
    <t>Nurshah Supplies</t>
  </si>
  <si>
    <t>1919659</t>
  </si>
  <si>
    <t>Supply &amp; Delivery Of Laryngoscope For Theatre,Tonners For Taskalfa Printer And Anti-Virus</t>
  </si>
  <si>
    <t>4083164</t>
  </si>
  <si>
    <t>Supply &amp; Delivery Of General Office Supplies Supplied In The Facility In The Month Of October 2023</t>
  </si>
  <si>
    <t>1704032</t>
  </si>
  <si>
    <t>Supply &amp; Delivery Of Kyocera 3510I Taskalfa Printer And Tonners</t>
  </si>
  <si>
    <t>1704033</t>
  </si>
  <si>
    <t>Payment For Renovation Of The Facility Burning Chamber .</t>
  </si>
  <si>
    <t>4083160</t>
  </si>
  <si>
    <t>Supply &amp; Delivery Of Household Items For The Facility Kitchen</t>
  </si>
  <si>
    <t>Mzungu Speednet Enterprises</t>
  </si>
  <si>
    <t>4083163</t>
  </si>
  <si>
    <t>Supply &amp; Delivery Of Lunches During Board And Hmt Meetings In The Facility</t>
  </si>
  <si>
    <t>Lily Consultancy And General Supplies</t>
  </si>
  <si>
    <t>Supply &amp; Delivery Of Exhauster Services To The Facility</t>
  </si>
  <si>
    <t>Kactwaks Investments</t>
  </si>
  <si>
    <t>4083166</t>
  </si>
  <si>
    <t>Supply &amp; Delivery Of Non Pharmaceutical Items In The Facility</t>
  </si>
  <si>
    <t>Catequeen Enterprises Ltd</t>
  </si>
  <si>
    <t>Supply &amp; Delivery Of General Office Supplies Supplied In The Facility In The Month Of July  2023</t>
  </si>
  <si>
    <t>Babubabu Commodities</t>
  </si>
  <si>
    <t>Supply &amp; Delivery Of Food And Rations For The Months Of May And June 2024</t>
  </si>
  <si>
    <t xml:space="preserve"> DEPARTMENT: COUNTY ASSEMBLY 3065</t>
  </si>
  <si>
    <t>Current Transfers(Car Loan &amp; Mortgage)</t>
  </si>
  <si>
    <t>Car Loan &amp; Mortgage Fund</t>
  </si>
  <si>
    <t>The Standard</t>
  </si>
  <si>
    <t>Advertising, Awareness And Publicity Campaigns</t>
  </si>
  <si>
    <t>The Star Publications</t>
  </si>
  <si>
    <t>Hamad Construction</t>
  </si>
  <si>
    <t>Catering Services (Receptions), Accommodation, Gifts, Food And Drinks</t>
  </si>
  <si>
    <t>Englishpoint Marina</t>
  </si>
  <si>
    <t>Nemoco</t>
  </si>
  <si>
    <t>Publishing &amp; Printing Services</t>
  </si>
  <si>
    <t>Telton Logistics</t>
  </si>
  <si>
    <t>Travel Costs (Airlines, Bus, Railway, Mileage Allowances, Etc.)</t>
  </si>
  <si>
    <t>Jonstac Travel</t>
  </si>
  <si>
    <t>Grey Impala</t>
  </si>
  <si>
    <t>Ibrahim Hajio</t>
  </si>
  <si>
    <t>Sasu</t>
  </si>
  <si>
    <t>Jacaranda Indian Beach</t>
  </si>
  <si>
    <t>Royal Court Hotel</t>
  </si>
  <si>
    <t xml:space="preserve"> DEPARTMENT: TRADE AND ENTERPRISE DEVELOPMENT 3066</t>
  </si>
  <si>
    <t>Rusabe Supply Chain Solutions</t>
  </si>
  <si>
    <t>Proposed Construction Of Mshiu Bodaboda Shed In Pongwe-Kikoneni Ward</t>
  </si>
  <si>
    <t>Birya Travels Ltd</t>
  </si>
  <si>
    <t>Being Payment For Supply And Delivery Of Tyres</t>
  </si>
  <si>
    <t>2195051/2</t>
  </si>
  <si>
    <t>10/8/23,6/7/23</t>
  </si>
  <si>
    <t xml:space="preserve">Being Payment For Provision Of Taxi Services </t>
  </si>
  <si>
    <t>2195112/13/16</t>
  </si>
  <si>
    <t>Being Payment For Provision Of Maintenance Services</t>
  </si>
  <si>
    <t>Kwale Water And Sewerage</t>
  </si>
  <si>
    <t xml:space="preserve">Being Payment For Provision Of Sanitation Services </t>
  </si>
  <si>
    <t>2195100/2195093</t>
  </si>
  <si>
    <t>22/11/23,27/10/23</t>
  </si>
  <si>
    <t>Being Payment For Provision Of Taxi Services</t>
  </si>
  <si>
    <t xml:space="preserve">Being Payment For Provision Of Airticketing Services </t>
  </si>
  <si>
    <t>Safaricom Limited</t>
  </si>
  <si>
    <t xml:space="preserve">Being Payment For Provision Of Airtime For Quarter 3 </t>
  </si>
  <si>
    <t>2195131-4</t>
  </si>
  <si>
    <t xml:space="preserve">Being Payment For Provision Of Conference Services </t>
  </si>
  <si>
    <t>2195097/94/04</t>
  </si>
  <si>
    <t>30/11/23,29/11/23</t>
  </si>
  <si>
    <t>Coral Beach Resort Limited</t>
  </si>
  <si>
    <t>Madison Insurance</t>
  </si>
  <si>
    <t xml:space="preserve">Being Payment For Provision Of Motor Vehicle And Motor Cycle Insurance </t>
  </si>
  <si>
    <t>2195147/45/46</t>
  </si>
  <si>
    <t>15/10/23,15/4/24</t>
  </si>
  <si>
    <t xml:space="preserve">Being Payment For Provision Of Catering Services </t>
  </si>
  <si>
    <t>2195142/43</t>
  </si>
  <si>
    <t>Being Payment For Provision For Taxi Services</t>
  </si>
  <si>
    <t>3117619</t>
  </si>
  <si>
    <t xml:space="preserve">Being Payment For Provision Of Airtime Allowance </t>
  </si>
  <si>
    <t>3919684/93/92/</t>
  </si>
  <si>
    <t>11/10/23,5/12/23</t>
  </si>
  <si>
    <t>Ajab Creative Printers</t>
  </si>
  <si>
    <t>3919687</t>
  </si>
  <si>
    <t>Being Payment For Supply And Delivery Of T-Shirts</t>
  </si>
  <si>
    <t>3919702</t>
  </si>
  <si>
    <t xml:space="preserve">Being Payment For Provision Of Airtime Allowance For Quarter 4 </t>
  </si>
  <si>
    <t>2195109/10/08</t>
  </si>
  <si>
    <t>West Coast Car Care Enterprises</t>
  </si>
  <si>
    <t>2021909/33/15/12/05/1390638</t>
  </si>
  <si>
    <t>Raekim &amp; Brothers Agencies</t>
  </si>
  <si>
    <t>2021938/17/35/06/14/07/02</t>
  </si>
  <si>
    <t>2034844</t>
  </si>
  <si>
    <t>Being Payment For Provision For Hire Of Transport</t>
  </si>
  <si>
    <t>2034750</t>
  </si>
  <si>
    <t>Birya Travel</t>
  </si>
  <si>
    <t>2195056/55/89</t>
  </si>
  <si>
    <t>Being Payment For  Provision Of Taxi Services</t>
  </si>
  <si>
    <t>2034749,2195061</t>
  </si>
  <si>
    <t>15/6/23,13/4/22</t>
  </si>
  <si>
    <t>Being Payment For  Provision Of Taxi Service</t>
  </si>
  <si>
    <t>Le Star Limited</t>
  </si>
  <si>
    <t>2034846/7</t>
  </si>
  <si>
    <t>Being Payment For Provision Of Hire Of Machinery</t>
  </si>
  <si>
    <t xml:space="preserve"> DEPARTMENT: COMMUNITY DEVELOPMENT 3067</t>
  </si>
  <si>
    <t>Tamquis Ltd</t>
  </si>
  <si>
    <t>Construction Of Open Terraces And Dias In Nyumba Sita Ramisi Ward</t>
  </si>
  <si>
    <t>Shimoni Trading</t>
  </si>
  <si>
    <t>Levelling Of Kafuduni Sports Ground In Mwavumbo Ward</t>
  </si>
  <si>
    <t>The New Cabin</t>
  </si>
  <si>
    <t>Levelling Of Dzombo Sports Field In Mwavumbo Ward</t>
  </si>
  <si>
    <t>Kwale Capital Supplies</t>
  </si>
  <si>
    <t>Improvement Of Mvindeni Sports Field</t>
  </si>
  <si>
    <t>Starram Ltd</t>
  </si>
  <si>
    <t>Improvement Of Magutu Sports Field</t>
  </si>
  <si>
    <t>Feyman Ltd</t>
  </si>
  <si>
    <t>Construction Of Beards And Carvings Workings</t>
  </si>
  <si>
    <t>Kyamu Construction</t>
  </si>
  <si>
    <t>Construction Of Dzirephe Stadium In Vanga Ward</t>
  </si>
  <si>
    <t>Mayford Ltd</t>
  </si>
  <si>
    <t>Rehabilitation Of Mwangulu Sports Field</t>
  </si>
  <si>
    <t>Lestar Ltd</t>
  </si>
  <si>
    <t xml:space="preserve">Construction Of Kwale Stadium </t>
  </si>
  <si>
    <t>Wintech System</t>
  </si>
  <si>
    <t>Construction Of Open Terraces And Dias Mkelekeleni</t>
  </si>
  <si>
    <t>Cfao Ltd</t>
  </si>
  <si>
    <t>Purchase Of Courtesy Bus</t>
  </si>
  <si>
    <t>Jaygon Ltd</t>
  </si>
  <si>
    <t>Construction Of Ngeyeni Social Hall</t>
  </si>
  <si>
    <t>Ifata Engineering</t>
  </si>
  <si>
    <t>Construction Of Kwale Stadium Phase2</t>
  </si>
  <si>
    <t>Tarlem Solutions</t>
  </si>
  <si>
    <t>Construction Of Kwale Library Phase3</t>
  </si>
  <si>
    <t>Asim Agency</t>
  </si>
  <si>
    <t>Construction Of Library Samburu</t>
  </si>
  <si>
    <t>Nzonago Mwenye Ltd</t>
  </si>
  <si>
    <t xml:space="preserve">Construction Of Ngeyeni  Social Hall Toilet </t>
  </si>
  <si>
    <t>Rasu Transport Limited</t>
  </si>
  <si>
    <t>Levellinh Of Mudomo Sports Field</t>
  </si>
  <si>
    <t>Mabunians Construction</t>
  </si>
  <si>
    <t>Construction Of Kwale Public Library</t>
  </si>
  <si>
    <t xml:space="preserve">Witspark Ventures Limited </t>
  </si>
  <si>
    <t>JUN 23-24</t>
  </si>
  <si>
    <t>Proposed Supply And Delivery Of Sufurias And Sinias, Tender Quotation Number 1480249 - 2023/2024</t>
  </si>
  <si>
    <t xml:space="preserve">Garashiga Construction And Supplies Company Limited                                                P. O Box 256 - 80403 Kwale </t>
  </si>
  <si>
    <t xml:space="preserve">Supply And Delivery Of Tools Of Trade For Kinondo Ward Rfq No. 1487385 - </t>
  </si>
  <si>
    <t>Kilakin Enterprises Limited                                                                                                        P. O Box 13 - 80403 Kwale</t>
  </si>
  <si>
    <t>Supply And Delivery Of Office Supplies Rfq No. 1480746 - 2023-2024</t>
  </si>
  <si>
    <t xml:space="preserve">Chimwenje Enterprises                                                                                                       P.O. Box 249 - 80403 Kwale </t>
  </si>
  <si>
    <t>Supply And Delivery Of Sports Items For Mwavumbo Ward Tender No. 1409920/2023 - 2024</t>
  </si>
  <si>
    <t xml:space="preserve">Masuha Limited                                                                                                      P.O. Box 249 - 80403 Kwale </t>
  </si>
  <si>
    <t>Supply And Delivery Of Sports Items Tender No. 1494061/2023 - 2024</t>
  </si>
  <si>
    <t>Hitmeka Investments                                                                                                                     P.O. Box 23-80406 Matuga</t>
  </si>
  <si>
    <t>Supply And Delivery Of Tonners Cf230A 10Pcs, Cf259A 12Pcs,426A 8Ps,</t>
  </si>
  <si>
    <t>Wellness World Sports And Safety Wear                                                                   P.O Box 87021 - 80100 Mombasa</t>
  </si>
  <si>
    <t>Supply And Delivery Of Sports Items Quotation Number Cgk/1463617 /2023-2024</t>
  </si>
  <si>
    <t>Effah Limited                                                                                                                     P.O. Box 215 - 80403 Kwale</t>
  </si>
  <si>
    <t>Supply And Delivery Of Plastic Chairs For Mwavumbo Social Hall Tender No. 1502307 - 2023/2024</t>
  </si>
  <si>
    <t>Hadirf Investments                                                                                                                    P.O. Box 89939 - 80100 Mombasa</t>
  </si>
  <si>
    <t>Supply And Delivery Of Cleaning Items Tender No. 1372287 - 2023/2024</t>
  </si>
  <si>
    <t>Tsungani Enterprises                                                       P.O. Box 163 - 80403 Kwale</t>
  </si>
  <si>
    <t>Dec 23-24</t>
  </si>
  <si>
    <t xml:space="preserve">Payment For Transport Services During County Cultural Festivals </t>
  </si>
  <si>
    <t>Crorm Auto Works                                                                                      P. O Box 257 - 80403 Kwale</t>
  </si>
  <si>
    <t xml:space="preserve">Payment For Provision Of Motor Vehicle Maintanance Services  </t>
  </si>
  <si>
    <t>Institute Of Certified Public Accountants Of Kenya(Icpak)                                                                                     P. O Box 59963 - 00200 City Square</t>
  </si>
  <si>
    <t xml:space="preserve">Payment For Participation Fees For Icpak Members </t>
  </si>
  <si>
    <t xml:space="preserve">Technical University Of Mombasa                                                                                     P. O Box Mombasa </t>
  </si>
  <si>
    <t xml:space="preserve">Payment For Catering Services </t>
  </si>
  <si>
    <t>Trunkroad Driving Insititute                                                                                P.O Box 1093 - Wundanyi</t>
  </si>
  <si>
    <t>Provision Of Training Service  - Driving Course Class B2 For 80Pax @23,750.00 For Kinondo Ward Tender No. 1388591</t>
  </si>
  <si>
    <t xml:space="preserve">Coral Beach Resort Ltd.                                                                                                           P.O Box 1075 - 80400 Ukunda </t>
  </si>
  <si>
    <t xml:space="preserve">Provision Of Accomodation And Conferencing Services </t>
  </si>
  <si>
    <t>Dzumbe Women Led Ltd P.O Box 28 Mariakani</t>
  </si>
  <si>
    <t xml:space="preserve">Supply And Delivery Of Choir Uniforms For Gombato Ward </t>
  </si>
  <si>
    <t>Provision Of Training Service - Driving Course For Ramisi Ward Tender No. 1463618 - 2023/2024</t>
  </si>
  <si>
    <t>Provision Of Training Service  - Driving Course For Gombato Ward Tender No. 1463616</t>
  </si>
  <si>
    <t>Payment For Provision Of Catering Services</t>
  </si>
  <si>
    <t>Awam Taxi Services                                                                                         P. O Box 124 Lunga Lunga</t>
  </si>
  <si>
    <t>Payment For Provision Of Transport Services</t>
  </si>
  <si>
    <t>Diani Forest Investments Ltd.                                                                                                           P.O Box 1075 - 80400 Ukunda</t>
  </si>
  <si>
    <t>Provision Of Accomodation And Conferencing Services During Cbt Training In Diani Forest Lodge</t>
  </si>
  <si>
    <t>Achievers Travel Services Ltd                                                                                      P. O Box 40538 - 00100 Mombasa</t>
  </si>
  <si>
    <t>Payment For Air Travel Services</t>
  </si>
  <si>
    <t>Auto Point Ltd                                                                                      P. O Box 85689 - 80100 Mombasa</t>
  </si>
  <si>
    <t>Payment For Provision Of Motor Vehicle Maintanance Services</t>
  </si>
  <si>
    <t>Payment For Provision Of Motor Vehicle/Generator Maintanance Services</t>
  </si>
  <si>
    <t>Amanimado Mountains Investments                                                                                      P. O Box 46 Mariakani</t>
  </si>
  <si>
    <t>Dydede Enterprises                                                                                         P. O Box 81586 - 80100 Mombasa</t>
  </si>
  <si>
    <t>Coral Beach Resort Ltd.                                                                                                           P.O Box 1075 - 80400 Ukunda</t>
  </si>
  <si>
    <t>Provision Of Accomodation And Conferencing Services</t>
  </si>
  <si>
    <t>Garashi Tours And Taxi                                                                                         P. O Box 34 Kwale</t>
  </si>
  <si>
    <t>Corporate Insurance Company Limited</t>
  </si>
  <si>
    <t>Payment For Insurance Services</t>
  </si>
  <si>
    <t> Madison Insurance Ltd</t>
  </si>
  <si>
    <t> Kenya School Of Government - Matuga</t>
  </si>
  <si>
    <t>Reyka Solutiona</t>
  </si>
  <si>
    <t>Neyna Galstar Lts</t>
  </si>
  <si>
    <t>Conference Services</t>
  </si>
  <si>
    <t> Crorm Auto Works                                                                                      P. O Box 257 - 80403 Kwale</t>
  </si>
  <si>
    <t> Amanimado Mountains Investments                                                                                      P. O Box 46 Mariakani</t>
  </si>
  <si>
    <t>Lily Consultancy &amp; General Suppliers</t>
  </si>
  <si>
    <t>JUN 22-23</t>
  </si>
  <si>
    <t xml:space="preserve">Payment For Supply Of Supply Of Office Printers And Tonners </t>
  </si>
  <si>
    <t> Diani Occassions Limited</t>
  </si>
  <si>
    <t>Payment For Hire Of Tents And Chairs</t>
  </si>
  <si>
    <t xml:space="preserve"> DEPARTMENT: EXECUTIVE SERVICES. 3068</t>
  </si>
  <si>
    <t>Rentokil Initial</t>
  </si>
  <si>
    <t>Sanitary Services</t>
  </si>
  <si>
    <t>Kakala Ventures Ltd</t>
  </si>
  <si>
    <t>16/9/2023</t>
  </si>
  <si>
    <t>Bulk Photocopying</t>
  </si>
  <si>
    <t>Lotfa Resort</t>
  </si>
  <si>
    <t>Conferencing Services</t>
  </si>
  <si>
    <t>Jacaranda Hotels</t>
  </si>
  <si>
    <t>15/5/2023</t>
  </si>
  <si>
    <t>Accomodation</t>
  </si>
  <si>
    <t>Audio Visual Engineering Kenya</t>
  </si>
  <si>
    <t>25/1/2024</t>
  </si>
  <si>
    <t>Supply And Delivery Of Microphones</t>
  </si>
  <si>
    <t>Qilian Ventures Ltd</t>
  </si>
  <si>
    <t>Supply And Delivery Of Branded Stationery</t>
  </si>
  <si>
    <t>Marhils Autosolv Limited</t>
  </si>
  <si>
    <t>Motor Vehicle Maintenance</t>
  </si>
  <si>
    <t>Hire Of Transport Services</t>
  </si>
  <si>
    <t>30/10/2023</t>
  </si>
  <si>
    <t>Airticketing Services</t>
  </si>
  <si>
    <t>26/9/2023</t>
  </si>
  <si>
    <t>26/10/2023</t>
  </si>
  <si>
    <t>Advertising Space</t>
  </si>
  <si>
    <t>The Star</t>
  </si>
  <si>
    <t>31/10/2023</t>
  </si>
  <si>
    <t>Technical University Of Mombasa Enterprises Ltd</t>
  </si>
  <si>
    <t>Diani Reef Beach Resort And Spa</t>
  </si>
  <si>
    <t>Southern Palms Beach Resort</t>
  </si>
  <si>
    <t>Council Of Governors</t>
  </si>
  <si>
    <t>22/1/2024</t>
  </si>
  <si>
    <t>Equity Participation</t>
  </si>
  <si>
    <t>Global Pest</t>
  </si>
  <si>
    <t>Sundry Items</t>
  </si>
  <si>
    <t>Kwale Water</t>
  </si>
  <si>
    <t>Water &amp; Sewerage</t>
  </si>
  <si>
    <t>Autopoint  Limited</t>
  </si>
  <si>
    <t>Mwanakali Investments Limited</t>
  </si>
  <si>
    <t>Sea-Side Automobile Services</t>
  </si>
  <si>
    <t>Halsa Solutions Limited</t>
  </si>
  <si>
    <t>18/04/2024</t>
  </si>
  <si>
    <t>Cfao Motors Kenya Limited</t>
  </si>
  <si>
    <t>Maintenance Of Generator</t>
  </si>
  <si>
    <t>Car General Trading Ltd</t>
  </si>
  <si>
    <t>15/11/2023</t>
  </si>
  <si>
    <t>Supply And Delivery Of Tyres (17Pcs)</t>
  </si>
  <si>
    <t>Nozama Travel Solutions</t>
  </si>
  <si>
    <t xml:space="preserve"> DEPARTMENT: EDUCATION 3069</t>
  </si>
  <si>
    <t>Kisdan Enterprises Ltd</t>
  </si>
  <si>
    <t>Construction Of Kipinda Ecde</t>
  </si>
  <si>
    <t>Demoth Holdings Co. Ltd</t>
  </si>
  <si>
    <t>Construction And Completion Of Mwaruphesa Ecde</t>
  </si>
  <si>
    <t>Powerlead Ltd</t>
  </si>
  <si>
    <t xml:space="preserve">Construction And Completion Of Shauri Moyo Ecde </t>
  </si>
  <si>
    <t>Akiwaba Investments Ltd</t>
  </si>
  <si>
    <t>Construction And Completion Of Twin Workshop At Donje Vtc</t>
  </si>
  <si>
    <t>Proposed Construction And Completion Of Mgalani Ecde</t>
  </si>
  <si>
    <t>Construction Of Two Toilets At Mkongani Vtc</t>
  </si>
  <si>
    <t>Jicram Investments Ltd</t>
  </si>
  <si>
    <t xml:space="preserve">Construction Of Dupharo Ecde </t>
  </si>
  <si>
    <t>Nurshah Suppliers</t>
  </si>
  <si>
    <t>Construction Of Chikola Ecde Toilet</t>
  </si>
  <si>
    <t>Kingjet Ventures</t>
  </si>
  <si>
    <t>Construction Of Ngoni Ecde</t>
  </si>
  <si>
    <t>Multleen And Sons Ltd</t>
  </si>
  <si>
    <t>Renovation Of Dokata Ecde</t>
  </si>
  <si>
    <t>Keby General Suppliers</t>
  </si>
  <si>
    <t>Construction Of Kajiweni Ecde</t>
  </si>
  <si>
    <t>Construction Of Timboni Ecde</t>
  </si>
  <si>
    <t>Abestos Ltd</t>
  </si>
  <si>
    <t>Construction Of Nihutu Ecde</t>
  </si>
  <si>
    <t>Construction Of Shauri Moyo Ecde</t>
  </si>
  <si>
    <t>Construction Of Mgalani Ecde</t>
  </si>
  <si>
    <t>Rapid Investments Ltd</t>
  </si>
  <si>
    <t>Construction Of Bang`A Vtc Perimeter Wall</t>
  </si>
  <si>
    <t>Alhanan Investment</t>
  </si>
  <si>
    <t>Perimeter Wall At Ukunda Ward</t>
  </si>
  <si>
    <t>Munyjus Enterprises</t>
  </si>
  <si>
    <t xml:space="preserve">Renovations Of Mulima Ecde Centre </t>
  </si>
  <si>
    <t>Construction Of Mtumwa Ecde</t>
  </si>
  <si>
    <t>Nifload Construction Co.</t>
  </si>
  <si>
    <t>Construction Of Pehoni Ecde</t>
  </si>
  <si>
    <t>Acentri Ltd</t>
  </si>
  <si>
    <t>Twin Workshop At Gandini</t>
  </si>
  <si>
    <t>Office Tools Production Centre</t>
  </si>
  <si>
    <t>Hardif Investments</t>
  </si>
  <si>
    <t>Supply And Delivery Of Tools</t>
  </si>
  <si>
    <t>Ngoni Enterprises</t>
  </si>
  <si>
    <t>Renovation Of Kingwede Ecde</t>
  </si>
  <si>
    <t>Melwood Construction Co.Ltd</t>
  </si>
  <si>
    <t>Renovations And Fixing Of Guard Rails At Kibwaga Ecde</t>
  </si>
  <si>
    <t>Midadhu Ltd</t>
  </si>
  <si>
    <t>Construction Of Mafumoni Ecde</t>
  </si>
  <si>
    <t>Asimalia Investment</t>
  </si>
  <si>
    <t>Construction And Completion Of Mkwakwani Ecde Perimeter Wall</t>
  </si>
  <si>
    <t>Mkwanda International Ltd</t>
  </si>
  <si>
    <t>Marwa Ecde Renovation</t>
  </si>
  <si>
    <t>Rumaltex Enterprises Ltd</t>
  </si>
  <si>
    <t xml:space="preserve">Construction Of A Toilet At Diani Vtc </t>
  </si>
  <si>
    <t>Construction Of A 3-Door Vip Latrine And A Urinal Block In Maloloni</t>
  </si>
  <si>
    <t>Martz Building And Constructors Ltd</t>
  </si>
  <si>
    <t>Construction And Completion Of Mwena Vtc Toilet In Mwereni Ward</t>
  </si>
  <si>
    <t>Musdhalifa Gen.Ltd</t>
  </si>
  <si>
    <t>Construction Of Nguluku Ecde</t>
  </si>
  <si>
    <t>Construction Of Maweni Ecde</t>
  </si>
  <si>
    <t>Construction Of Fatihi Ecde</t>
  </si>
  <si>
    <t>Staryam Limited</t>
  </si>
  <si>
    <t>Construction Of Bumamani Ecde</t>
  </si>
  <si>
    <t>Construction Of Two Classrooms At Galu Primary</t>
  </si>
  <si>
    <t>Alman Co.Ltd</t>
  </si>
  <si>
    <t>Construction Of Mwamambi Ecde</t>
  </si>
  <si>
    <t>Resolute Ltd</t>
  </si>
  <si>
    <t>Renovation Of Mwachido Ecde</t>
  </si>
  <si>
    <t>Durud Management Solutions</t>
  </si>
  <si>
    <t>Construction And Completion Of Munje Pwani</t>
  </si>
  <si>
    <t>Rusabe Supply Chain Mgt Solutions</t>
  </si>
  <si>
    <t xml:space="preserve">Renovations Of Mwambani Ecde </t>
  </si>
  <si>
    <t>Dumbule Investments</t>
  </si>
  <si>
    <t xml:space="preserve">Supply And Delivery Of Water Harvesting </t>
  </si>
  <si>
    <t>Gauss East Africa Ltd</t>
  </si>
  <si>
    <t>Construction Of Swere Ecde</t>
  </si>
  <si>
    <t>Manyanani Investments</t>
  </si>
  <si>
    <t>Daywind Investments</t>
  </si>
  <si>
    <t>Supply And Delivery Tools And Equipments Vtcs</t>
  </si>
  <si>
    <t>Kibandaongo Nzovuni Enterprises</t>
  </si>
  <si>
    <t>Construction And Completion Of Mgalani Ecde</t>
  </si>
  <si>
    <t>Jacibe Investments Ltd</t>
  </si>
  <si>
    <t>Construction Of Mrima Vtc</t>
  </si>
  <si>
    <t>Purchase Of Tools</t>
  </si>
  <si>
    <t>Tiwi Banati Ltd</t>
  </si>
  <si>
    <t>Waterharvesting Equipment</t>
  </si>
  <si>
    <t>Yawezekana Ventures</t>
  </si>
  <si>
    <t>Siwema Jikaze Shirazi Ltd</t>
  </si>
  <si>
    <t>Wilsors Company Ltd</t>
  </si>
  <si>
    <t>Supply And Delivery Of Porridge</t>
  </si>
  <si>
    <t>Cfao</t>
  </si>
  <si>
    <t>Purchase Of Motor Vehicle</t>
  </si>
  <si>
    <t>Supply And Delivery Of Plastic Ecde Chairs</t>
  </si>
  <si>
    <t>Sateg Investments</t>
  </si>
  <si>
    <t>Supply And Delivery Of Information, Education And Communication Materials For Vocational Training</t>
  </si>
  <si>
    <t>Lily Consultancy And Gen.Suppliers</t>
  </si>
  <si>
    <t>3898816/3898817</t>
  </si>
  <si>
    <t>Supply And Delivery Of Office Toners</t>
  </si>
  <si>
    <t>Adlom Enterprises</t>
  </si>
  <si>
    <t>Catering Services During Vtc Graduation Ceremonies</t>
  </si>
  <si>
    <t>Salitec Investments</t>
  </si>
  <si>
    <t>Supply And Delivery Of Plaques</t>
  </si>
  <si>
    <t>Kaya Builders</t>
  </si>
  <si>
    <t>Supply And Delivery Of Office Stationeries</t>
  </si>
  <si>
    <t>Trident Insurance</t>
  </si>
  <si>
    <t>Insurace Services</t>
  </si>
  <si>
    <t>Anzazi Investments Ltd</t>
  </si>
  <si>
    <t>Technical University Of Mombasa</t>
  </si>
  <si>
    <t>Marhils Autosolv Ltd</t>
  </si>
  <si>
    <t>Maintenance Of M/Vehicles</t>
  </si>
  <si>
    <t xml:space="preserve"> DEPARTMENT: WATER SERVICES 3070</t>
  </si>
  <si>
    <t>Mzaramo Enterprises</t>
  </si>
  <si>
    <t>15/2/2024</t>
  </si>
  <si>
    <t>Being Payment For Partitioning Of Water Department Offices</t>
  </si>
  <si>
    <t>Gritmax Logistics</t>
  </si>
  <si>
    <t>29/10/2023</t>
  </si>
  <si>
    <t>Being Payment For Supply And Delivery Of Stationery</t>
  </si>
  <si>
    <t>Safaricom</t>
  </si>
  <si>
    <t>Being Payment For Office Wifi And Internet</t>
  </si>
  <si>
    <t>30/7/2023</t>
  </si>
  <si>
    <t>22/7/2023</t>
  </si>
  <si>
    <t>Being Payment For Maintenance Of Motor Vehicles</t>
  </si>
  <si>
    <t>Oceanscope Group Ltd</t>
  </si>
  <si>
    <t>15/02/2024</t>
  </si>
  <si>
    <t>Being Payment For Supply And Delivery Of Litres Of Fuel</t>
  </si>
  <si>
    <t>The Star Publication Ltd</t>
  </si>
  <si>
    <t>Being Payment For Advertising Services</t>
  </si>
  <si>
    <t>Auto Point Garage</t>
  </si>
  <si>
    <t>13/7/2023</t>
  </si>
  <si>
    <t>Maintenance Of Motor Vehicles Registration Kca017F</t>
  </si>
  <si>
    <t>Reenah Ltd</t>
  </si>
  <si>
    <t>Kenya School Of Government</t>
  </si>
  <si>
    <t>15/7/2023</t>
  </si>
  <si>
    <t>Being Payment For Training Fees For Kibushi And Ali Mwatwenye</t>
  </si>
  <si>
    <t>New Ukunda Service Station</t>
  </si>
  <si>
    <t>Cfao Motors K Ltd</t>
  </si>
  <si>
    <t>Maintenance Of Motor Vehicles Registration 02Cg191A</t>
  </si>
  <si>
    <t>Maintenance Of Motor Vehicles Registration Kca258F</t>
  </si>
  <si>
    <t xml:space="preserve">New Ukunda </t>
  </si>
  <si>
    <t>13/01/2024</t>
  </si>
  <si>
    <t>Hoffina Agencies</t>
  </si>
  <si>
    <t>23/2/2024</t>
  </si>
  <si>
    <t xml:space="preserve">Drilling Of A Borehole At Kivuleni (Faraja) In Pongwe  Kikoneni </t>
  </si>
  <si>
    <t>Janaan Trading Limited</t>
  </si>
  <si>
    <t>Extension Of Water Pipeline From Bofu Dam Phase Ii In Kasemeni Ward</t>
  </si>
  <si>
    <t>Extension Pipeline From Bengo To Mgome Phase Ii In Gandini Village Unit, Dzombo Ward</t>
  </si>
  <si>
    <t>Laga Investments Company Ltd</t>
  </si>
  <si>
    <t>Augmentation And Improvement Of Tsimba -Wanyutu  Water Supply In Tsimba Golini Ward</t>
  </si>
  <si>
    <t>Evermap Business Solution</t>
  </si>
  <si>
    <t>Extension Of Water Pipeline With Water Tower At Ganjora B To The Sorrounding Villages  In Ramisi Ward</t>
  </si>
  <si>
    <t>Diham Supplies &amp; Construction Ltd</t>
  </si>
  <si>
    <t>Pipeline Extension From Deri Borehole To Deri A And Deri B In Mkongani Ward</t>
  </si>
  <si>
    <t>Joseree Enterprises Ltd</t>
  </si>
  <si>
    <t>Expansion Of Mabayani Dam In Mwereni Ward</t>
  </si>
  <si>
    <t>Asurena Enterprises</t>
  </si>
  <si>
    <t>Drilling And Equiping Of A Borehole At Kombani Central Kwa Tsutsu In Waa/Ngombeni Ward</t>
  </si>
  <si>
    <t>Zinduka Ltd</t>
  </si>
  <si>
    <t>Expansion Of Kwa Kamanza Dam</t>
  </si>
  <si>
    <t>Zubeir Investments Ltd</t>
  </si>
  <si>
    <t>22/4/2024</t>
  </si>
  <si>
    <t>Rehabilitation Of Dungumale Borehole In Kinondo Ward</t>
  </si>
  <si>
    <t>Rapid Investments Company Ltd</t>
  </si>
  <si>
    <t>Drilling And Equipping Of Mwaivu Borehole With Water Tower In Kinondo Ward</t>
  </si>
  <si>
    <t>Multitech Works Ltd</t>
  </si>
  <si>
    <t>Drilling And Equipping Of Aborehole At Kilindini In Mkongani Ward</t>
  </si>
  <si>
    <t>Visdan Limited</t>
  </si>
  <si>
    <t>Installation Of Solar Powered Pump At Mbilini Dam In Puma Ward</t>
  </si>
  <si>
    <t>Ekaya Construction Company Ltd</t>
  </si>
  <si>
    <t>Construction Of Kilibasi Dam Phase I In Mackinon Road Ward</t>
  </si>
  <si>
    <t>Kamora General Suppliers Ltd</t>
  </si>
  <si>
    <t>Treatment Facility/Storage And Piping Of Water At Bofu Dam In Kasemeni Ward</t>
  </si>
  <si>
    <t>Rusabe Supply Chain Solutions Ltd</t>
  </si>
  <si>
    <t>Maintenance Of Water Pipeline From Tiwi Sokoni - Chirima In Tiwi Ward</t>
  </si>
  <si>
    <t xml:space="preserve"> DEPARTMENT: ROADS &amp; INFRASTRACTURE 3071</t>
  </si>
  <si>
    <t>Nutriscope Limited</t>
  </si>
  <si>
    <t>Flagship Project 4: Upgrading To Bitumen Standard Of Vinuni - Tiwi Sokoni Road - Phase Ii</t>
  </si>
  <si>
    <t>Evernote Consultants Limited</t>
  </si>
  <si>
    <t>Cabro Paving Of Milalani - Vidungeni Rd In Ramisi Ward</t>
  </si>
  <si>
    <t>Reflex Scales Limited</t>
  </si>
  <si>
    <t>Grading And Murraming Of Eshu-Ganzore Road With Culverts In Ramisi Ward</t>
  </si>
  <si>
    <t>Haneda Limited</t>
  </si>
  <si>
    <t>29/02/24</t>
  </si>
  <si>
    <t>Rehabilitation And Murraming Of Muhaka-Kigaleni Road In Kinondo Ward</t>
  </si>
  <si>
    <t>Desart Agencies Limited</t>
  </si>
  <si>
    <t>19/02/2024</t>
  </si>
  <si>
    <t>Murraming And Culverting Of Kidomaya To Lunga Lunga Road Vanga Ward</t>
  </si>
  <si>
    <t>Keby General Suppliers Limited</t>
  </si>
  <si>
    <t>Rehabilitation &amp; Murraming Vitsangalaweni/Kwa Masai Road In Dzombo Ward</t>
  </si>
  <si>
    <t>Rash International Limited</t>
  </si>
  <si>
    <t>Murraming Of Mamba-Nguluku Road In Dzombo Ward</t>
  </si>
  <si>
    <t>Grading And Murraming Of Mahoyo -Shamba Jipya Road In Dzombo Ward</t>
  </si>
  <si>
    <t>Gargar Enterprises Ltd</t>
  </si>
  <si>
    <t>Opening And Grading Of Chikuyu A To Chikuyu B Road In Kasemeni Road</t>
  </si>
  <si>
    <t>Kitobo Construction Limited</t>
  </si>
  <si>
    <t>Cabro Paving Of Kigato- Mng'Ongoni Road In Waa/Ngo'Mbeni Ward</t>
  </si>
  <si>
    <t>Waveline Limited</t>
  </si>
  <si>
    <t>Cabro-Paving Of Waa Stage To Waa Dispensary Road  In Waa/Ngo'Mbeni Ward</t>
  </si>
  <si>
    <t>Reenah K Limited</t>
  </si>
  <si>
    <t>Cabro Paving And Streetlighting From Waa-Mbweka Road  In Waa/Ngo'Mbeni Ward</t>
  </si>
  <si>
    <t>19/04/2024</t>
  </si>
  <si>
    <t>Installation Of Floodlight At Ngoto Village In Tiwi Ward</t>
  </si>
  <si>
    <t>Cadillac Tradelink Limited</t>
  </si>
  <si>
    <t>Installation Of Solar Powered From Kisimachande To Mwaembe Hospital  In Ramisi Ward</t>
  </si>
  <si>
    <t>White Girrafe Investments</t>
  </si>
  <si>
    <t>Installation Of 20 Metres Height Floodlight At Kiuzini Kwa Naran In Kinondo Ward</t>
  </si>
  <si>
    <t>Munyjus  Enterprises</t>
  </si>
  <si>
    <t>Opening, Grading And Construction Of A Drift At Masindeni To Magomani To Mtambwe Road In Kinondo Ward</t>
  </si>
  <si>
    <t>Saisalah Enterprises</t>
  </si>
  <si>
    <t>25/09/2024</t>
  </si>
  <si>
    <t>Installation Of Floodlight At Mshiu In Pongwe/Kikoneni Ward</t>
  </si>
  <si>
    <t>Zubeir Investment Limited</t>
  </si>
  <si>
    <t>Grading And Murraming Of Tiribe - Mzinji - Mtsamviani Rd  In Mkongani Ward</t>
  </si>
  <si>
    <t>Dydede Enterprise</t>
  </si>
  <si>
    <t>17/01/2024</t>
  </si>
  <si>
    <t>Taxi Hire Services</t>
  </si>
  <si>
    <t>20/06/2023</t>
  </si>
  <si>
    <t>Etso Enterprises</t>
  </si>
  <si>
    <t>25/01/2024</t>
  </si>
  <si>
    <t>Mariam Building Solutions</t>
  </si>
  <si>
    <t>31/05/2023</t>
  </si>
  <si>
    <t>Mintdeals Limited</t>
  </si>
  <si>
    <t>Hire Of Machinery For County Roads</t>
  </si>
  <si>
    <t>31/01/2023</t>
  </si>
  <si>
    <t>Repair Of Highmast Works</t>
  </si>
  <si>
    <t>Air Time For County Staff</t>
  </si>
  <si>
    <t>Zaituni &amp; Mwanasha Ent.</t>
  </si>
  <si>
    <t>Supply Of Office Stationery</t>
  </si>
  <si>
    <t>Zeyban Limited</t>
  </si>
  <si>
    <t>30/05/2023</t>
  </si>
  <si>
    <t>Supply Of Fire Equiptments</t>
  </si>
  <si>
    <t>24/08/2023</t>
  </si>
  <si>
    <t>17/10/2024</t>
  </si>
  <si>
    <t>DEPARTMENT: TOURISM PROMOTION AND ICT INFRASTRACTURE DEVELOPMENT 3072</t>
  </si>
  <si>
    <t>Supply And Delivery Of Fuel And Lubricants</t>
  </si>
  <si>
    <t>2248161, 2093656 &amp; 2195015</t>
  </si>
  <si>
    <t>Payment For Taxi Hire</t>
  </si>
  <si>
    <t>Autopoint</t>
  </si>
  <si>
    <t>2090939 &amp; 2090938</t>
  </si>
  <si>
    <t>27/7/23 &amp;   21/9/23</t>
  </si>
  <si>
    <t>Maintenance Of Motor Vehicle</t>
  </si>
  <si>
    <t>Garashi Tours And Taxi</t>
  </si>
  <si>
    <t>2195035 &amp; 2195003</t>
  </si>
  <si>
    <t>24/7/23 &amp; 26/7/23</t>
  </si>
  <si>
    <t>2195034&amp; 2195008</t>
  </si>
  <si>
    <t>4/08/23 &amp; 24/08/23</t>
  </si>
  <si>
    <t>Singidya General Contractors Ltd</t>
  </si>
  <si>
    <t>Maintenance Of Communication Masts</t>
  </si>
  <si>
    <t>Sarit Exhibitions And Promotions Ltd</t>
  </si>
  <si>
    <t>Stand Fee For Sarit Exhibition</t>
  </si>
  <si>
    <t>Golddove Company Limited</t>
  </si>
  <si>
    <t>Supply And Installation Of Remote Access Software At Msambweni Radiology Centre</t>
  </si>
  <si>
    <t>Symphony Technologies Ltd</t>
  </si>
  <si>
    <t>Maintenance Of Power Back Up At Data Centre</t>
  </si>
  <si>
    <t>Starpoint It Solution</t>
  </si>
  <si>
    <t>Maintenance Of Computer Networks</t>
  </si>
  <si>
    <t>Woodmore Enterprises Ltd</t>
  </si>
  <si>
    <t>3919611&amp;3919612</t>
  </si>
  <si>
    <t>30/5/2023</t>
  </si>
  <si>
    <t>Data Centre Physical Security Items</t>
  </si>
  <si>
    <t>Liquid Intelligent Technologies Ltd</t>
  </si>
  <si>
    <t>12/06/2024</t>
  </si>
  <si>
    <t>Provision Of Bandwidth Capacity In Kwale County Government</t>
  </si>
  <si>
    <t>Payment For Bandwidth Subscription-Hq And Remote Offices</t>
  </si>
  <si>
    <t>Luqman Total Investments</t>
  </si>
  <si>
    <t>Supply And Delivery Of Branded Items</t>
  </si>
  <si>
    <t>Dimension Data Solutions East Africa Limited</t>
  </si>
  <si>
    <t>2195011&amp; 2195048</t>
  </si>
  <si>
    <t>31/03/2024,</t>
  </si>
  <si>
    <t xml:space="preserve">Internet Connectivity Up To June </t>
  </si>
  <si>
    <t>Perfect Events</t>
  </si>
  <si>
    <t>2195045 &amp; 215046</t>
  </si>
  <si>
    <t>16/10/2023 and  14/11/2023</t>
  </si>
  <si>
    <t>Provision Of Events Management At The Tourism Expo At Sarit Centre</t>
  </si>
  <si>
    <t>23/06/2023</t>
  </si>
  <si>
    <t>Senior Management Course Training For Philip Mabango</t>
  </si>
  <si>
    <t>2195011, 2195048 &amp; 2195040</t>
  </si>
  <si>
    <t>31/03/2024, 31/12/2023 and  22/09/2023</t>
  </si>
  <si>
    <t>Payment To Facilitate Provision Of Internet To Kcg Up To December</t>
  </si>
  <si>
    <t>2195002, 2195018</t>
  </si>
  <si>
    <t>12/10/2023 and 15/11/2023</t>
  </si>
  <si>
    <t>Provision Of Taxi Hire</t>
  </si>
  <si>
    <t>2248151 &amp; 2248157</t>
  </si>
  <si>
    <t>Hire Of Tax Service</t>
  </si>
  <si>
    <t>Redundancy Internet Connectivity For County Headquarters</t>
  </si>
  <si>
    <t>diverse dates</t>
  </si>
  <si>
    <t>05/12/2023</t>
  </si>
  <si>
    <t>Boards &amp; Conferences</t>
  </si>
  <si>
    <t>Awak</t>
  </si>
  <si>
    <t>31/01/2024</t>
  </si>
  <si>
    <t>Annual Fee Conference</t>
  </si>
  <si>
    <t>31/08/2023</t>
  </si>
  <si>
    <t>11Th Annual Tax Convention 2023 Seminar</t>
  </si>
  <si>
    <t>N/A</t>
  </si>
  <si>
    <t>01/02/2024</t>
  </si>
  <si>
    <t>Airtime For October, November, December And January 2024</t>
  </si>
  <si>
    <t>Marhils Auto Solve Ltd</t>
  </si>
  <si>
    <t>Milele Occasions Ltd</t>
  </si>
  <si>
    <t>Outside Catering Services At Majimoto</t>
  </si>
  <si>
    <t>20/6/2024</t>
  </si>
  <si>
    <t>Purchase Of Mobile Phones</t>
  </si>
  <si>
    <t>Fuel Consumption</t>
  </si>
  <si>
    <t xml:space="preserve">Dao Star Enterprises </t>
  </si>
  <si>
    <t>27/6/2024</t>
  </si>
  <si>
    <t xml:space="preserve">Promotion Materials </t>
  </si>
  <si>
    <t>2195019, 2195023, 2248162, 2195028,2195036, 2195033 &amp;2195030</t>
  </si>
  <si>
    <t>29/3/2024</t>
  </si>
  <si>
    <t>Adlom General Supplies Enterprises Ltd</t>
  </si>
  <si>
    <t>Outside Catering Services During Tour Drivers Training</t>
  </si>
  <si>
    <t>Diani Networx Limited</t>
  </si>
  <si>
    <t>Annual Subscription For Community Hot-Spots</t>
  </si>
  <si>
    <t xml:space="preserve">Achievers Travel Services </t>
  </si>
  <si>
    <t>Payment For The Provision Of Air Travel</t>
  </si>
  <si>
    <t>Biryaa Travels Ltd</t>
  </si>
  <si>
    <t>24/10/2023</t>
  </si>
  <si>
    <t>Taxi Hire Service</t>
  </si>
  <si>
    <t>21/08/2023, 31/07/202 &amp; 28/09/2023</t>
  </si>
  <si>
    <t>21/04/2023 and  6/07/2023</t>
  </si>
  <si>
    <t>Coral Beach Resort Ltd</t>
  </si>
  <si>
    <t>28/02/2024</t>
  </si>
  <si>
    <t>Cmc Motors Group Ltd</t>
  </si>
  <si>
    <t>14/05/2023</t>
  </si>
  <si>
    <t>Jacaranda Indian Ocean Beach Resort</t>
  </si>
  <si>
    <t>16/11/2022</t>
  </si>
  <si>
    <t>Maintenance Of Data Centre Systems</t>
  </si>
  <si>
    <t>Jamgen Enterprises</t>
  </si>
  <si>
    <t>Supply, Delivery And Installation Of Air Conditioner</t>
  </si>
  <si>
    <t>Elite Paths Limited</t>
  </si>
  <si>
    <t>Maintenance Of Computers And Provision Of Maintenance Accessories</t>
  </si>
  <si>
    <t>Jehutsa Bodo Limited</t>
  </si>
  <si>
    <t>24/4/2024</t>
  </si>
  <si>
    <t>Cabro Paving And Landscapping Of Tourism Centre At Shimoni In Pongwe Kikoneni Ward</t>
  </si>
  <si>
    <t>Cabro Paving Of Canoe To Mvureni Road In Kinondo Ward</t>
  </si>
  <si>
    <t>Stead Fast Group Group Ltd</t>
  </si>
  <si>
    <t>Cabro Paving Of Watatu Watano Beach Access Road In Ukunda Ward</t>
  </si>
  <si>
    <t>Rehabilitation Of Wasini Women Board Walk (Phase Ii)</t>
  </si>
  <si>
    <t>Golddove Company Ltd</t>
  </si>
  <si>
    <t>31/5/2024</t>
  </si>
  <si>
    <t xml:space="preserve">(Expansion Of County Telephone Systen At County Headquarters) </t>
  </si>
  <si>
    <t>New Links Supplies Limited</t>
  </si>
  <si>
    <t>Installation Of County Unified Wi Fi At County Headquarters( All Offices And Boardrooms)</t>
  </si>
  <si>
    <t>Completion Of Remaining Works (Electrical And Water Reticulation) At Majimoto Eco-Resort-Phaseii</t>
  </si>
  <si>
    <t>30/03/2021</t>
  </si>
  <si>
    <t>Construction Of Maji-Moto Eco-Resort Phase Iii (Completion Of Pathways And Eatery)</t>
  </si>
  <si>
    <t>Chalongo Building And Construction</t>
  </si>
  <si>
    <t>21/03/2022</t>
  </si>
  <si>
    <t>Construction Of Tourism Information Center At Shimoni In Pongwe/Kikoneni Ward.)</t>
  </si>
  <si>
    <t>Ecobiz Ltd</t>
  </si>
  <si>
    <t>Design And Implementation Of County E-Governance Portal.)</t>
  </si>
  <si>
    <t xml:space="preserve"> DEPARTMENT: COUNTY PUBLIC SERVICE BOARD 3073</t>
  </si>
  <si>
    <t>Supply And Delivery Of Stationaries</t>
  </si>
  <si>
    <t>Supply And Delivery Of Tonners</t>
  </si>
  <si>
    <t>N &amp; M Squared</t>
  </si>
  <si>
    <t>Supply And Delivery Of Furniture</t>
  </si>
  <si>
    <t>Nuelax Enterprises</t>
  </si>
  <si>
    <t>Supply And Delivery Of Mineral Water</t>
  </si>
  <si>
    <t xml:space="preserve"> Mackis Logistics</t>
  </si>
  <si>
    <t>Shabati Enterprises</t>
  </si>
  <si>
    <t>Supply And Delivery Of Laptop</t>
  </si>
  <si>
    <t>Anzazi Investment Ltd</t>
  </si>
  <si>
    <t xml:space="preserve">Supply Of Airtime </t>
  </si>
  <si>
    <t>Provision Of Tax Services</t>
  </si>
  <si>
    <t>Birya Travel Ltd</t>
  </si>
  <si>
    <t>Airtel Networks Kenya Ltd</t>
  </si>
  <si>
    <t>Telkom Kenya</t>
  </si>
  <si>
    <t>Kenya Institute Of Supply And Management( Kism)</t>
  </si>
  <si>
    <t xml:space="preserve"> Kism National Dialogue Conference</t>
  </si>
  <si>
    <t xml:space="preserve"> Sanlam</t>
  </si>
  <si>
    <t>Garashi Tours &amp; Taxi</t>
  </si>
  <si>
    <t>Awam Taxi</t>
  </si>
  <si>
    <t>Pride Inn</t>
  </si>
  <si>
    <t>Conference Sevices</t>
  </si>
  <si>
    <t>Jacaranda</t>
  </si>
  <si>
    <t>Achievers Travel</t>
  </si>
  <si>
    <t>Provision Of Airticket</t>
  </si>
  <si>
    <t xml:space="preserve">Maintenance Of Motor Vehicle </t>
  </si>
  <si>
    <t>Tunu Link Investments</t>
  </si>
  <si>
    <t>Repair Of Computers &amp; Printers</t>
  </si>
  <si>
    <t>Conference Costs</t>
  </si>
  <si>
    <t>Marhills</t>
  </si>
  <si>
    <t>Nayna Galstar Limited</t>
  </si>
  <si>
    <t>Pacis Insurance Company Ltd</t>
  </si>
  <si>
    <t>Kwawasco</t>
  </si>
  <si>
    <t>Water Bills</t>
  </si>
  <si>
    <t>Institute Of Hrm</t>
  </si>
  <si>
    <t>Hrm Renewal Fees</t>
  </si>
  <si>
    <t>Adlom Investments</t>
  </si>
  <si>
    <t>Kenya Association Of Records Managers And Arcvits</t>
  </si>
  <si>
    <t xml:space="preserve"> Karma Conference Charges</t>
  </si>
  <si>
    <t xml:space="preserve"> DEPARTMENT: PUBLIC SERVICE AND ADMINISTRATION. 3074</t>
  </si>
  <si>
    <t>The Standard Group Plc</t>
  </si>
  <si>
    <t>Pride Inn Beach Resort</t>
  </si>
  <si>
    <t>Lassins Access Limited</t>
  </si>
  <si>
    <t>Supply And Delivery Of Branded Diaries</t>
  </si>
  <si>
    <t>Supply Of Toiletries</t>
  </si>
  <si>
    <t xml:space="preserve">Tsungani Enterprises </t>
  </si>
  <si>
    <t>Kenya Shool Of Government-Lower Kabete</t>
  </si>
  <si>
    <t>29/8/2022</t>
  </si>
  <si>
    <t>Training Fee</t>
  </si>
  <si>
    <t>Academy Of Certified Hr</t>
  </si>
  <si>
    <t>23/10/2023</t>
  </si>
  <si>
    <t>Institute Of Human Resource  Mgt</t>
  </si>
  <si>
    <t>17/11/2023</t>
  </si>
  <si>
    <t>Kenya Institute Of Highways And Bui</t>
  </si>
  <si>
    <t>Storm Nvestment</t>
  </si>
  <si>
    <t>Pajijo Investment</t>
  </si>
  <si>
    <t>Qwetu Elite</t>
  </si>
  <si>
    <t>Halsa Solution Limited</t>
  </si>
  <si>
    <t>25/3/2024</t>
  </si>
  <si>
    <t>Lenzo Ventures Ltd</t>
  </si>
  <si>
    <t>Event Management</t>
  </si>
  <si>
    <t>Milele Occassions</t>
  </si>
  <si>
    <t>Diani Occassions</t>
  </si>
  <si>
    <t>21/2/2023</t>
  </si>
  <si>
    <t>Sea-Side Automobile Services Limited</t>
  </si>
  <si>
    <t>Dao Star Enterprises Limited</t>
  </si>
  <si>
    <t>Supply And Delivery Of Supervisor Workbooks</t>
  </si>
  <si>
    <t>Technical University Of Mombasa Enterprises Limited</t>
  </si>
  <si>
    <t>Fimmo Company Limited</t>
  </si>
  <si>
    <t>Supply And Delivery Of Security Gadgets</t>
  </si>
  <si>
    <t>Edrose Limited</t>
  </si>
  <si>
    <t>Supply And Delivery Of Uniforms For Enforcement Officers</t>
  </si>
  <si>
    <t>Chatsimba Investment Enterprises</t>
  </si>
  <si>
    <t>Supply And Delivery Of Desktop Computers Laptop And Printers</t>
  </si>
  <si>
    <t xml:space="preserve"> DEPARTMENT: KWALE MUNICIPALITY 3075</t>
  </si>
  <si>
    <t>27/10/2022</t>
  </si>
  <si>
    <t>Proposed Upgrading To Bitumen Standards  Of National Cereals And Produce Board -Godoni-Chitsanze Road In Kwale Town</t>
  </si>
  <si>
    <t>Cloemart Company Ltd</t>
  </si>
  <si>
    <t>Construction Of Perimeter Wall And Toilet For Kwale Baraza Park Beutification Project</t>
  </si>
  <si>
    <t>Green Sense International Limited</t>
  </si>
  <si>
    <t>Proposed Project Feasibility Study And Environmental Social Impaect Assessement Report For Kwale Municipality Cemetry</t>
  </si>
  <si>
    <t>Being Payment For Supply And Delivery Of  Solid Waste Management Equipments.</t>
  </si>
  <si>
    <t>Diham Supplies And Construction Ltd</t>
  </si>
  <si>
    <t>Being Supply And Delivery Of Office Stationery</t>
  </si>
  <si>
    <t>Juma Bedget Services</t>
  </si>
  <si>
    <t>Being Payment For Supply And Delivery Of Laptops And Other Accessories</t>
  </si>
  <si>
    <t>West Coast Car Hire Enterprises</t>
  </si>
  <si>
    <t>Being Payment For Provision Of Taxis Services</t>
  </si>
  <si>
    <t>Mazuu Company Ltd</t>
  </si>
  <si>
    <t>Being Payment For Supply And Delivery Of Office Furniture And Fittings</t>
  </si>
  <si>
    <t>Garashi Tours&amp;Taxi</t>
  </si>
  <si>
    <t>Leman Investment  Ltd</t>
  </si>
  <si>
    <t>Being Supply And Delivery Of Office Tonners</t>
  </si>
  <si>
    <t>Kakala (Ea) Ventures Ltd</t>
  </si>
  <si>
    <t>Being Payment For Bulky Photocopying,Binding And Box Files.</t>
  </si>
  <si>
    <t>Gargar Enterpresis</t>
  </si>
  <si>
    <t>Being Payment For Supply And Delivery Of Tonner</t>
  </si>
  <si>
    <t>Putech Ltd</t>
  </si>
  <si>
    <t>Being Payment For Supply And Delivery Of Electrical Materials.</t>
  </si>
  <si>
    <t>Techinical University Of Mombasa Enterprises</t>
  </si>
  <si>
    <t>Being Payment For Provision Of Catering Services</t>
  </si>
  <si>
    <t>Being Payment For Fuel Consumption For Kwale Municipality</t>
  </si>
  <si>
    <t>Kenya Schhol Of Government Mombasa</t>
  </si>
  <si>
    <t>Being Payment For Symposium Charges</t>
  </si>
  <si>
    <t>Kenya Schhol Of Government Matuga</t>
  </si>
  <si>
    <t>Being Payment For Induction Charges</t>
  </si>
  <si>
    <t>Being Payment For Provision Of Catering And Conferencing  Services</t>
  </si>
  <si>
    <t>Mwanakali Investment Ltd</t>
  </si>
  <si>
    <t>Being Payment For Motor Vehicle Repairs And Maintence</t>
  </si>
  <si>
    <t>Being For Airticketing Services</t>
  </si>
  <si>
    <t>Matuga Youth Enterprise</t>
  </si>
  <si>
    <t>Being Renovation Of Kwale Municipality Annex Buliding</t>
  </si>
  <si>
    <t xml:space="preserve"> DEPARTMENT: DIANI MUNICIPALITY 3076</t>
  </si>
  <si>
    <t>Tockal Limited</t>
  </si>
  <si>
    <t>Construction Of Bus Park Phase 11</t>
  </si>
  <si>
    <t>Zeyban Company Limited</t>
  </si>
  <si>
    <t>28-8-2023</t>
  </si>
  <si>
    <t>Streetlights Beach Road (Swahili Beach To Neptune)</t>
  </si>
  <si>
    <t>21-6-2024</t>
  </si>
  <si>
    <t>Construction Of Sign Board At Diani Municipality</t>
  </si>
  <si>
    <t>Zuu General Supplies</t>
  </si>
  <si>
    <t>22-1-2024</t>
  </si>
  <si>
    <t>Supply And Delivery Of Office Furniture</t>
  </si>
  <si>
    <t>Two Leaves Investment</t>
  </si>
  <si>
    <t>25-3-2024</t>
  </si>
  <si>
    <t>30-10-2024</t>
  </si>
  <si>
    <t>Supply Of Fuel</t>
  </si>
  <si>
    <t>25-5-2024</t>
  </si>
  <si>
    <t>Provinsion Of Air Ticketing</t>
  </si>
  <si>
    <t>Provinsion Of Confrence Facilities</t>
  </si>
  <si>
    <t>Lily Consultancy</t>
  </si>
  <si>
    <t>24/05/2023</t>
  </si>
  <si>
    <t>Supply Of Computers</t>
  </si>
  <si>
    <t>Bahari Yetu Gen Supp</t>
  </si>
  <si>
    <t xml:space="preserve"> 3077 DEPARTMENT: OFFICE OF THE COUNTY ATTORNEY</t>
  </si>
  <si>
    <t>Muturi Gakuo &amp; Kibara Advocates</t>
  </si>
  <si>
    <t>Hccc No. 591 Of 2011 [J.R.] At Msa Mount Robbin Limited =Vs= The Clerk Of The County Council Of Kwale &amp; Others.</t>
  </si>
  <si>
    <t>Issack Gitau Vs-The Governor, County Of Kwale &amp; Anor.</t>
  </si>
  <si>
    <t>Srmcc No. 10 Of 2013 At Kwale Mohamed Said Fungo =Vs= Town Council Of Kwale</t>
  </si>
  <si>
    <t>Jumaa Abdalla Vitu  –Vs- County Government Of Kwale &amp; Kwawasco Hc E&amp;L Case No. 124 Of 2012 At Msa</t>
  </si>
  <si>
    <t>John Bwir &amp; Associates Advocates</t>
  </si>
  <si>
    <t>Kwale Cmcc Land Case No. 68/2019 Jabeen Manan Abdul Wahab Vs Baharini Plaza Ld Vs County Government Of Kwale</t>
  </si>
  <si>
    <t>Saumu Said Nyanya Vs Jumaa Athman Nyevu &amp; 2 Others Pmcc 93/2014</t>
  </si>
  <si>
    <t>Madzayo Mrima &amp; Jadi Advocates</t>
  </si>
  <si>
    <t>Msa Pet No. 61,45,39 And 63 Of 2014 Coast Calcium Ltd, Milly Glassworks Ltd, Diani Business Welfare Association, Charpanel Enterprises Ltd Vs County Government Of Kwale</t>
  </si>
  <si>
    <t>Kwale Cmcc No 566/2016 Charpanel Enterprises Ltd Vs County Government Of Kwale</t>
  </si>
  <si>
    <t>Kwale Cmcc No.151/2020 County Government Of Kwale Vs Concord Motors Ltd ( Mombasa) Resolution Health Insurance</t>
  </si>
  <si>
    <t>Msa Misc Appl No. 18 Of 2016 Kenya Airports Authority Vs County Government Of Kwale</t>
  </si>
  <si>
    <t>Msa Elc No. 129/15 Buttercuo Properties Ltd Vs Kwale County Government , Governor, Kwale County Assembly Kwale</t>
  </si>
  <si>
    <t>Civil Suit No. E15/2021 Greatcom Limited Vs County Government Of Kwale, Chief Officer, Environment &amp; Natural Resoursces, Kwale County</t>
  </si>
  <si>
    <t>Muthee Kihiko Soni &amp; Ass0Ciates Llp Advocates</t>
  </si>
  <si>
    <t>Mombasa Hcca 169 Of 2021 County Government Of Kwale Vs Ryanja Enterprises</t>
  </si>
  <si>
    <t>Elc Cause No 122 Of 2016 Mombasa Rebecca Mwakisha Vs County Government Of Kwale ,Joseph Chale Machache &amp; Kenya Railways Corporation</t>
  </si>
  <si>
    <t>Msa Judicial Review Appln No. 60 Of 2014Republic Vs County Government Of Kwale Exparte Mbaruk Hamisi And Ziredi Mbaruk Mohamed</t>
  </si>
  <si>
    <t>Hc L&amp;E Case No. 294 Of 2014 At Msa Said Suleiman Mraja &amp; 7 Others =Vs= The County Government Of Kwale &amp; Others</t>
  </si>
  <si>
    <t>Kwale Cmcc No. 47/2019 Kamau Muchua Vs County Government Of Kwale</t>
  </si>
  <si>
    <t>Mombasa High Court Judical Review Application No. E020/2021</t>
  </si>
  <si>
    <t>Mkj Advocates Llp</t>
  </si>
  <si>
    <t>Mambo Tungwa Vs County Government And Medical Officer Of Health E002 Of 2022.                                Public Health Matter On Exhumatiom On A Public Works Project</t>
  </si>
  <si>
    <t>Kwale Cmcc No. 86/2018 Rudiger Kastilan Vs David Njuguna &amp; Others Land Registar Kwale The Attorney General County Government Of Kwale The National Land Commission</t>
  </si>
  <si>
    <t>Kwale Pmcc No.59 Of 2018 County Government Of Kwale Vs Emfil Ltd</t>
  </si>
  <si>
    <t>Msa Hcc No 80/2016 County Government Of Kwale Vs Samburu Youth Group</t>
  </si>
  <si>
    <t>Kwle Elc (Os) No.33/2021 Baya Mkaha Zuma &amp; 54 Others Vs Tahir Mohamed, Osman Said &amp; 8 Others</t>
  </si>
  <si>
    <t>Kwale Elc Case No. 48/2021 Arico Odero Ochola Vs County Government Of Kwale Hamis Mandaro</t>
  </si>
  <si>
    <t>Munyao, Muthama And Kashindi Advocates</t>
  </si>
  <si>
    <t>Mombasa Elc Constitutional Petition No. 43 Of 2019; Brookshill Limited And Ashbrook Limited Vs. County Government Of Kwale &amp; 3 Others And Suleiman Ali Mwadzugwe&amp; 2 Others (Interested Parties).</t>
  </si>
  <si>
    <t>The County Government Of Kwale Vs End To End Ltd Green County Arbitration Matter</t>
  </si>
  <si>
    <t>Kwale Majoreni And Fraud Matter On 32 Acres Of Beach Property</t>
  </si>
  <si>
    <t>Msa Elc Petition No. 43 Of 2019 Brookshill Ltd &amp; Another Vs The County Government Of Kwale &amp; Others</t>
  </si>
  <si>
    <t>Mombasa Hc Jr No.E013 Of 2020 The County Government Of Kwale Vs Director National Museums Of Kenya</t>
  </si>
  <si>
    <t xml:space="preserve">Mombasahigh Court Jr Misc Civil Appl No. 3/2021 Republic &amp; County Government Of Kwale, Chief Officer Enviroment &amp; Greatcom Limited </t>
  </si>
  <si>
    <t>Msa Hcc No.65 Of 2011 Kassim Ali Kama Vs Kwale International Sugar Company County Government Of Kwale</t>
  </si>
  <si>
    <t>Prabat Kassim Velji Matter 1400 Acres</t>
  </si>
  <si>
    <t>Kwale Elc Case No. 14 Of 2021 (Formerly Msa No. 169 Of 2021); Kombo Kopakiruwa&amp; Another Vs. James Muteleweindaba&amp; 7 Other</t>
  </si>
  <si>
    <t>Mombasa Civil Appeal No. 75 Of 2020; County Government Of Kwale &amp; Another Vs. Abdulkadir Ahmed Rahimkhan&amp; 5 Others</t>
  </si>
  <si>
    <t>Mombasa Elc No. 135 Of 2020; Jumajuma Kanga &amp; 299 Others Vs. Abdulkadir Ahmed Rahimkhan&amp; 9 Others.</t>
  </si>
  <si>
    <t>Petition No.5 Of 2021 The County Government Of Kwale Vs National Land Commision Greatcom And Others</t>
  </si>
  <si>
    <t>Mombasa Elc Constitutional Petition No. 1 Of 2018; Joseph Gichurimararo Vs. Khamis Omar Mwandaro&amp; Others</t>
  </si>
  <si>
    <t>Kwale Elc No. 1 Of 2018 (Formerly Mombasa Elc No. 13 Of 2018); Edge Gear Investments Limited Vs. Khamis Omar Mwandaro</t>
  </si>
  <si>
    <t>Kwale Elc Petition No 10 Of 2021 ( Formely  Mombasa Elc Pet No.36 Of 2020 County Government Of Kwale &amp; 2 Others Vs Patria Properties Ltd &amp; 6 Others</t>
  </si>
  <si>
    <t xml:space="preserve">Mombasa Elc No. 137 Of 2017; Abdulkadir Ahmed Rahimkhan&amp; Another Vs. County Government Kwale &amp; 5 Others </t>
  </si>
  <si>
    <t xml:space="preserve">Mombasa Elc No. 196 Of 2017; County Government Of Kwale Vs. Pasini Investments/Elc No 187 Of 2018/ Elc No 194 Of 2019/ Elc 195 Of 2017  </t>
  </si>
  <si>
    <t>Mombasa Elc 36 Of 2018 Narriman Khan Brunlehner Vs. Khamis Omar Mwandaro&amp; 4 Others</t>
  </si>
  <si>
    <t>Nairobi Hcc No. 478 Of 2014 Tacno International Ltd Vs County Government Of Kwale &amp; Others</t>
  </si>
  <si>
    <t>Inquiries And Investigations On Public Land In Kwale County By The National Land Commission.</t>
  </si>
  <si>
    <t>Vanco V A Nyamodi And Company Advocates</t>
  </si>
  <si>
    <t>Boundary Disputes Betwwen Kwale&amp; Taita Taveta County Nlc/Hli/3670/21:Nlc Dispute Between Okiya Omtatah Okoiti V. County Government Of Kwale And The County Government Of Makueni</t>
  </si>
  <si>
    <t>Mwawasaa&amp;Company Advocate</t>
  </si>
  <si>
    <t>,2021879</t>
  </si>
  <si>
    <t>Elc In The Matter:Articles 2,10,19,20,21,23,25©29,31,35,40,48,165(3) Of The Constitution Of Kenya 2010;Kwale Diani Complex Scheme :The Land Adjudication Act Cap 284,Land Act No.6 Of 2012,Land Registration Act,Act No.3 Of 2012,National Land Commission Of Act No.Of 2012</t>
  </si>
  <si>
    <t>,2021878</t>
  </si>
  <si>
    <t>14/6/2024</t>
  </si>
  <si>
    <t>18/12/2023</t>
  </si>
  <si>
    <t>15/10/2023</t>
  </si>
  <si>
    <t>16/5/2023</t>
  </si>
  <si>
    <t>Neymar Investments Traders</t>
  </si>
  <si>
    <t>Supply And Delivery Of Office Stationery</t>
  </si>
  <si>
    <t>Leads Limited</t>
  </si>
  <si>
    <t>Supply And Delivery Of Office Tonners</t>
  </si>
  <si>
    <t>Efficient Nest</t>
  </si>
  <si>
    <t>27/3/2024</t>
  </si>
  <si>
    <t>Purchase Of Computers</t>
  </si>
  <si>
    <t xml:space="preserve"> 3078 DEPARTMENT: LUNGALUNGA MUNICIPALITY</t>
  </si>
  <si>
    <t>Tee Touch Limited</t>
  </si>
  <si>
    <t>20/2/2024</t>
  </si>
  <si>
    <t xml:space="preserve"> Purchase Of Land For Cemetry</t>
  </si>
  <si>
    <t>Abeid Limited</t>
  </si>
  <si>
    <t>20-8-2023</t>
  </si>
  <si>
    <t xml:space="preserve"> Cabro Paving Of Lunga Lunga Market And Lungalunga Secondary Road  </t>
  </si>
  <si>
    <t>Nomad Link Solution</t>
  </si>
  <si>
    <t>Review Of Lungalunga Urban Plan</t>
  </si>
  <si>
    <t>Provinsion Of Outside Careting</t>
  </si>
  <si>
    <t>Reenah K Ltd</t>
  </si>
  <si>
    <t>Provinsion Of Car Hire Services</t>
  </si>
  <si>
    <t>Dziwe Agencies</t>
  </si>
  <si>
    <t>18-6-2024</t>
  </si>
  <si>
    <t xml:space="preserve"> 3079 DEPARTMENT: KINANGO MUNICIPALITY</t>
  </si>
  <si>
    <t>Suken Builders Ltd</t>
  </si>
  <si>
    <t>19/2/2024</t>
  </si>
  <si>
    <t>Murrumming And Grading Of Timboni-Kirazini</t>
  </si>
  <si>
    <t>Ams Geoconsult Ltd</t>
  </si>
  <si>
    <t>Proposed Kinango Urban Planning Review</t>
  </si>
  <si>
    <t>Zeyban Company Ltd</t>
  </si>
  <si>
    <t>Proposed Murrumming And Grading Of Soweto-Dzitenge</t>
  </si>
  <si>
    <t>Technical University Of Mombasa Enterprises</t>
  </si>
  <si>
    <t>Kimagaya Enterprises</t>
  </si>
  <si>
    <t>Being Payment For Supply And Delivery Of  Office Laptop</t>
  </si>
  <si>
    <t>Amanimado Mountains Investment</t>
  </si>
  <si>
    <t>Kenya School Of Government Mombasa</t>
  </si>
  <si>
    <t>Being For Air Ticketing Services</t>
  </si>
  <si>
    <t xml:space="preserve"> 3080 DEPARTMENT: HEALTH SERVICES-PREVENTIVE</t>
  </si>
  <si>
    <t>Rusabe Supply Chain Solutions Limited</t>
  </si>
  <si>
    <t>1929452</t>
  </si>
  <si>
    <t>Construction Of Lab At Kinango Ndogo</t>
  </si>
  <si>
    <t>Rohak Properties</t>
  </si>
  <si>
    <t>2144557</t>
  </si>
  <si>
    <t>Construction Of A Toilet At Muhaka Dispensary</t>
  </si>
  <si>
    <t>4083216</t>
  </si>
  <si>
    <t>Supply And Delivery Of Ultrasound,Full Haemogram And Urine Analyser Machines For Mackinon Road Dispensary</t>
  </si>
  <si>
    <t>1929456</t>
  </si>
  <si>
    <t>Construction Of General Ward At Mvindani</t>
  </si>
  <si>
    <t xml:space="preserve">Foxes Enterprises </t>
  </si>
  <si>
    <t>1929473</t>
  </si>
  <si>
    <t>Completion Of Kafuduni Opd</t>
  </si>
  <si>
    <t>1929451</t>
  </si>
  <si>
    <t>Construction Of Single Staff House At Julani</t>
  </si>
  <si>
    <t>Melwood Construction Company Limited</t>
  </si>
  <si>
    <t>1929472</t>
  </si>
  <si>
    <t>Construction Of Twin Staff House At Gandini</t>
  </si>
  <si>
    <t>Sham Hardware Limited</t>
  </si>
  <si>
    <t>1929465</t>
  </si>
  <si>
    <t>Construction Of Chilumani Maternity Wing</t>
  </si>
  <si>
    <t>4083226</t>
  </si>
  <si>
    <t>Equipping Of Mamba Dispensary</t>
  </si>
  <si>
    <t>Jacibe Investments Limited</t>
  </si>
  <si>
    <t>1363651</t>
  </si>
  <si>
    <t>Construction Of Ndavaya X Ray Block</t>
  </si>
  <si>
    <t>Zueda Zee Enterprises Limited</t>
  </si>
  <si>
    <t>1929092</t>
  </si>
  <si>
    <t>Construction Of Single Staff House At Kinango Ndogo</t>
  </si>
  <si>
    <t>Suldanka Harti Ltd</t>
  </si>
  <si>
    <t>1929463</t>
  </si>
  <si>
    <t>Construction Of Single Staff House At Mwangea</t>
  </si>
  <si>
    <t>Elitepath</t>
  </si>
  <si>
    <t>Construction Of Milalani Maternity Wing</t>
  </si>
  <si>
    <t>Sejohtech Ventures Limited</t>
  </si>
  <si>
    <t>1929455</t>
  </si>
  <si>
    <t>Constrcution Of Perimeter Wall At Vigurungani</t>
  </si>
  <si>
    <t>Ocean Scope Group Ltd</t>
  </si>
  <si>
    <t>Kibo Africa Ltd</t>
  </si>
  <si>
    <t>Supply And Delivery Of Kibo Motorcycle</t>
  </si>
  <si>
    <t>PROGRESS REPORT ON SETTLEMENT OF PENDING BILLS AS AT 31st DECEMBER, 2024</t>
  </si>
  <si>
    <t>Administation</t>
  </si>
  <si>
    <t>General administrion and support</t>
  </si>
  <si>
    <t>CO</t>
  </si>
  <si>
    <t>fairly compesated personnel</t>
  </si>
  <si>
    <t>Highly motivated  workforce</t>
  </si>
  <si>
    <t>Good working relationship</t>
  </si>
  <si>
    <t>Personnel services</t>
  </si>
  <si>
    <t>Effeciency in office operation activities</t>
  </si>
  <si>
    <t>Effecient workforce</t>
  </si>
  <si>
    <t>meeting all work deadlines</t>
  </si>
  <si>
    <t>Food security</t>
  </si>
  <si>
    <t xml:space="preserve">Crop production </t>
  </si>
  <si>
    <t>Director crops</t>
  </si>
  <si>
    <t>Strategic food crop reserve established</t>
  </si>
  <si>
    <t>Acreage under food crop</t>
  </si>
  <si>
    <t>Agriculture extention service and research</t>
  </si>
  <si>
    <t>Atc manager</t>
  </si>
  <si>
    <t>Number of fruit trees seedlings distributed</t>
  </si>
  <si>
    <t>Avilability of fruits</t>
  </si>
  <si>
    <t>Farm land utilization and mechanization</t>
  </si>
  <si>
    <t>Ams manager</t>
  </si>
  <si>
    <t>Number of agricultural mechanization equipment procured and distributed (tractors)</t>
  </si>
  <si>
    <t>large scale tiling of land</t>
  </si>
  <si>
    <t>Dairy and meat production and disease conntol</t>
  </si>
  <si>
    <t>Dairy and meat production and value addition</t>
  </si>
  <si>
    <t>Director  livestock</t>
  </si>
  <si>
    <t>Establishment of livestock markets ,Establishment of Milk value addition centre</t>
  </si>
  <si>
    <t>Number of livestock markets established,Number of livestock markets with poultry selling shades</t>
  </si>
  <si>
    <t>healthy livestock</t>
  </si>
  <si>
    <t>Disease control</t>
  </si>
  <si>
    <t>Director vetrinary</t>
  </si>
  <si>
    <t>Provision of livestock drugs, vaccines &amp;sera, chemicals and equipment</t>
  </si>
  <si>
    <t xml:space="preserve">Number of animals covered,Percentage decrease in notifiable disease outbreak </t>
  </si>
  <si>
    <t>Fish production</t>
  </si>
  <si>
    <t>Fish production and value addition and marketing</t>
  </si>
  <si>
    <t>Director fisheries</t>
  </si>
  <si>
    <t>Fisheries support services provided</t>
  </si>
  <si>
    <t xml:space="preserve">Acreage under seaweed/ sea grass production,Number of ponds under crab and prawn production </t>
  </si>
  <si>
    <t>High fish production</t>
  </si>
  <si>
    <t>Programme 1. General administration, planning and support services</t>
  </si>
  <si>
    <t>1) Personel</t>
  </si>
  <si>
    <t>Chief officer lands</t>
  </si>
  <si>
    <t>Staff skills and
competencies developed,
Training needs
assessment developed</t>
  </si>
  <si>
    <t xml:space="preserve">
No of staffs trained</t>
  </si>
  <si>
    <t>No. of Skills developed</t>
  </si>
  <si>
    <t>2) Administration</t>
  </si>
  <si>
    <t>Strategic plan developed,
Customer satisfaction
surveys,
Service delivery
improvements,</t>
  </si>
  <si>
    <t>Strategic plan developed</t>
  </si>
  <si>
    <t>31st December 2024</t>
  </si>
  <si>
    <t>31nd December 2024</t>
  </si>
  <si>
    <t>Customer satisfaction report</t>
  </si>
  <si>
    <t>Service charter in place</t>
  </si>
  <si>
    <t xml:space="preserve">Information dissemination boards </t>
  </si>
  <si>
    <t xml:space="preserve">Continuous </t>
  </si>
  <si>
    <t>Programme 2: Land Use Planning and Management  Outcome:         Sustainable land use for development</t>
  </si>
  <si>
    <t xml:space="preserve">2.1: Land Survey and mapping </t>
  </si>
  <si>
    <t>Land Surveyed, Settlement schemes established, land dispute resolution</t>
  </si>
  <si>
    <t xml:space="preserve">% of Land surveyed </t>
  </si>
  <si>
    <t xml:space="preserve">% of Settlement schemes established </t>
  </si>
  <si>
    <t xml:space="preserve">% of disputes resolved </t>
  </si>
  <si>
    <t xml:space="preserve"> 2.2: Land Banking </t>
  </si>
  <si>
    <t xml:space="preserve">Land acquired for development </t>
  </si>
  <si>
    <t xml:space="preserve">Acreage of land acquired for development </t>
  </si>
  <si>
    <t>1000 acres</t>
  </si>
  <si>
    <t>0 acres</t>
  </si>
  <si>
    <t xml:space="preserve">2.3: Establishing Land Information Management System </t>
  </si>
  <si>
    <t xml:space="preserve">Database capturing Kwale County Land information </t>
  </si>
  <si>
    <t xml:space="preserve">Efficient service provision to the public on land matters </t>
  </si>
  <si>
    <t>Programme 3: Natural Resources Management</t>
  </si>
  <si>
    <t xml:space="preserve"> 3.1: Management of Quarrying and sand harvesting </t>
  </si>
  <si>
    <t>Chief Officer Lands</t>
  </si>
  <si>
    <t xml:space="preserve">Degraded landscapes rehabilitated; </t>
  </si>
  <si>
    <t xml:space="preserve">% of degraded landscapes rehabilitated; </t>
  </si>
  <si>
    <t xml:space="preserve">Programme 4: Environmental Protection and Management </t>
  </si>
  <si>
    <t xml:space="preserve"> 4.1: Green initiative </t>
  </si>
  <si>
    <t>Increased forest cover</t>
  </si>
  <si>
    <t>Acreage under forest cover</t>
  </si>
  <si>
    <t xml:space="preserve">4.2: County Environmental Management Initiative </t>
  </si>
  <si>
    <t xml:space="preserve">Increased community participation in environmental management </t>
  </si>
  <si>
    <t>Number of Community groups participating in forest development and environmental management</t>
  </si>
  <si>
    <t>50 community
groups</t>
  </si>
  <si>
    <t>25community
groups</t>
  </si>
  <si>
    <t>Programme 5: Rural and Urban Planning</t>
  </si>
  <si>
    <t xml:space="preserve">4.1: Beautification Ukunda and Kwale Urban areas </t>
  </si>
  <si>
    <t xml:space="preserve"> Scenic beauty of the urban areas improved </t>
  </si>
  <si>
    <t xml:space="preserve">Trees and flowers planted; paved walkways; </t>
  </si>
  <si>
    <t>30th September 2024</t>
  </si>
  <si>
    <t xml:space="preserve">recreational gardens established. </t>
  </si>
  <si>
    <t>1)Personnel Services</t>
  </si>
  <si>
    <t>Chief Officer Health</t>
  </si>
  <si>
    <t>Quality of services improved, Staff skills and competences developed,Training needs Assessment developed</t>
  </si>
  <si>
    <t>Number of staff recruited</t>
  </si>
  <si>
    <t xml:space="preserve"> Number of review meeting held</t>
  </si>
  <si>
    <t xml:space="preserve"> Number of performance review report</t>
  </si>
  <si>
    <t>2)General administration and Support Service</t>
  </si>
  <si>
    <t>Customer satisfaction survey, HMTS meetings,Service charter developed,Health facility Management board,M &amp;E Done</t>
  </si>
  <si>
    <t>Number of Monthly supervision visits</t>
  </si>
  <si>
    <t>Number of Health facilities with HMBS information dissemination board</t>
  </si>
  <si>
    <t>Service Charters in place</t>
  </si>
  <si>
    <t>3)Health Infrastructure Development</t>
  </si>
  <si>
    <t>geographical access to quality health services improved</t>
  </si>
  <si>
    <t>Number of Functional health facilities build and Rehabilited,</t>
  </si>
  <si>
    <t>4)Health Management Information System</t>
  </si>
  <si>
    <t>Improved Health records information system</t>
  </si>
  <si>
    <t>Number of records audit done</t>
  </si>
  <si>
    <t>Data review meetings done.</t>
  </si>
  <si>
    <t>Preventive and Promotive Health care services</t>
  </si>
  <si>
    <t>1)Community Strategy,Environmental Health and Health Promotion</t>
  </si>
  <si>
    <t>Community health services improved, Increased number of defecation free villages, Improved medical and waste management dumping sites established.</t>
  </si>
  <si>
    <t>Functional Community health units</t>
  </si>
  <si>
    <t>Number of  villages certified as free defecation</t>
  </si>
  <si>
    <t>2)</t>
  </si>
  <si>
    <t>Curative and Rehabilitative Health Care Services</t>
  </si>
  <si>
    <t>1)Provision of Essential Health Medical Drugs</t>
  </si>
  <si>
    <t>Improved provision of medical drugs to all County Hospitals and facilities</t>
  </si>
  <si>
    <t>Availability of essential medicines and medical supplies or Number of stock out days</t>
  </si>
  <si>
    <t>2)County and Sub county refferal services</t>
  </si>
  <si>
    <t>Improved refferal services</t>
  </si>
  <si>
    <t>number of county and sub county refferal hospitals</t>
  </si>
  <si>
    <t>3)Immunization Services</t>
  </si>
  <si>
    <t>Improved access to immunization services</t>
  </si>
  <si>
    <t>Immunizing Facilities</t>
  </si>
  <si>
    <t xml:space="preserve">   </t>
  </si>
  <si>
    <t>1) Legislation, oversight and representation</t>
  </si>
  <si>
    <t>Office of the Clerk</t>
  </si>
  <si>
    <t>Enhanced professional development of MCAs , Public participation awareness programs &amp; Review of standing orders</t>
  </si>
  <si>
    <t>Increased participation during public participation</t>
  </si>
  <si>
    <t>Quality of laws passed</t>
  </si>
  <si>
    <t>Increase in efficient Assembly operation</t>
  </si>
  <si>
    <t>5 trainings</t>
  </si>
  <si>
    <t>1 trainings</t>
  </si>
  <si>
    <t>Within timelines</t>
  </si>
  <si>
    <t>2)General Administration And Support Services</t>
  </si>
  <si>
    <t>Well trained and equipped Workforce to propel the Operations of the Assembly far and Beyond Expectations.</t>
  </si>
  <si>
    <t>Timely Production of reports and fully Compliance to law and statutory deadlines.</t>
  </si>
  <si>
    <t>12 Reports</t>
  </si>
  <si>
    <t>3 Reports</t>
  </si>
  <si>
    <t>9 reports</t>
  </si>
  <si>
    <t>Increased Efficiency on staff output through trainings</t>
  </si>
  <si>
    <t>187 staff</t>
  </si>
  <si>
    <t>0 staff trained</t>
  </si>
  <si>
    <t>Within timelines of budgeting and execution. The delays is due to exchequer releases</t>
  </si>
  <si>
    <t>Review of key documents including, departmental plans, finance policy, procurement policy</t>
  </si>
  <si>
    <t>Within timelines.</t>
  </si>
  <si>
    <t>prograamme 1 General Adminstration</t>
  </si>
  <si>
    <t>SP 1.1 Personnel Services</t>
  </si>
  <si>
    <t>Chief Officer</t>
  </si>
  <si>
    <t>Staff skills and. competencies developed,</t>
  </si>
  <si>
    <t>Staff, skills and competencies report,</t>
  </si>
  <si>
    <t>Training needs assessment developed,</t>
  </si>
  <si>
    <t>No of trainings held and No of staff trained</t>
  </si>
  <si>
    <t>Performance reviews</t>
  </si>
  <si>
    <t>No of performance review report</t>
  </si>
  <si>
    <t>SP1.2 General Adminstration &amp; Support Services</t>
  </si>
  <si>
    <t>Strategic plan developed,</t>
  </si>
  <si>
    <t>Service charters developed,</t>
  </si>
  <si>
    <t xml:space="preserve">Service charter in place, customer satisfaction survey reports, No of M&amp;E reports, </t>
  </si>
  <si>
    <t>Customer satisfaction survey</t>
  </si>
  <si>
    <t>Continuous</t>
  </si>
  <si>
    <t xml:space="preserve">M&amp;E done, </t>
  </si>
  <si>
    <t>Programme 2:Trade Development  Services</t>
  </si>
  <si>
    <t>Outcome: Competitive trade development for improved living standards</t>
  </si>
  <si>
    <t>Programme 2: Trade Development Services</t>
  </si>
  <si>
    <t>SP 2.1 Market Access</t>
  </si>
  <si>
    <t>Director Trade</t>
  </si>
  <si>
    <t>Traders empowered, operational business units and traders linked to markets</t>
  </si>
  <si>
    <t>No of traders capacity build,</t>
  </si>
  <si>
    <t xml:space="preserve">No of business interactive forums held, </t>
  </si>
  <si>
    <t>No of operational business incubation units,</t>
  </si>
  <si>
    <t>SP 2.2 Credit Scheme</t>
  </si>
  <si>
    <t>Functional Trade Revolving Fund</t>
  </si>
  <si>
    <t xml:space="preserve"> Traders linked to markets</t>
  </si>
  <si>
    <t>Fair trading practices implemented,</t>
  </si>
  <si>
    <t xml:space="preserve"> No of traders accessing the fund</t>
  </si>
  <si>
    <t>Amount allocated to the fund</t>
  </si>
  <si>
    <t>29M</t>
  </si>
  <si>
    <t>No of fair trading practices implemented</t>
  </si>
  <si>
    <t>SP 2.3 Customer Protection</t>
  </si>
  <si>
    <t xml:space="preserve">Technicians trained, </t>
  </si>
  <si>
    <t>No of technicians trained</t>
  </si>
  <si>
    <t>inspection of trader’s premises done,</t>
  </si>
  <si>
    <t>% of traders premises inspected</t>
  </si>
  <si>
    <t>Sensitization meetings held</t>
  </si>
  <si>
    <t>No of meetings and recommendations adopted</t>
  </si>
  <si>
    <t>Semi- annual verifications done</t>
  </si>
  <si>
    <t>No of verification reports prepared</t>
  </si>
  <si>
    <t>Outcome: Improved market infrastructure and access</t>
  </si>
  <si>
    <t>Programme 3: Market Infrastructure &amp; Access</t>
  </si>
  <si>
    <t>SP 3.1Construction/Rehabilitation of existing markets</t>
  </si>
  <si>
    <t>Markets Constructed/improved and increased market use.</t>
  </si>
  <si>
    <t xml:space="preserve">No of markets constructed/ rehabilitated, % increase in market access and use, </t>
  </si>
  <si>
    <t>Increased amount of goods traded.</t>
  </si>
  <si>
    <t>% of goods traded</t>
  </si>
  <si>
    <t xml:space="preserve">Programme 3: Cooperative Development and Management </t>
  </si>
  <si>
    <t>Outcome: Improved cooperative governance and marketing</t>
  </si>
  <si>
    <t>Programme 4: Cooperative Development and management</t>
  </si>
  <si>
    <t>SP 4.1 Cooperative governance</t>
  </si>
  <si>
    <t>Commissiner cooperatives</t>
  </si>
  <si>
    <t>Cooperative capacity build,reduced mgt conflicts &amp; improved mgt of cooperatives.</t>
  </si>
  <si>
    <t xml:space="preserve">% of cooperatives capacity build, % of cooperatives with management boards, </t>
  </si>
  <si>
    <t>% of management conflicts reported</t>
  </si>
  <si>
    <t>SP 4.2 Data bank developed</t>
  </si>
  <si>
    <t>Data bank established &amp; increased no of data bank users.</t>
  </si>
  <si>
    <t>Data bank established and operational,no of clients accessing information.</t>
  </si>
  <si>
    <r>
      <t xml:space="preserve">Programme 3: </t>
    </r>
    <r>
      <rPr>
        <b/>
        <sz val="11"/>
        <color rgb="FF000000"/>
        <rFont val="Times New Roman"/>
        <family val="1"/>
      </rPr>
      <t>Market Infrastructure</t>
    </r>
  </si>
  <si>
    <t>General Administration, planning and support services</t>
  </si>
  <si>
    <t>Administration</t>
  </si>
  <si>
    <t>Training needs assessment, staffs skills and competencies developed</t>
  </si>
  <si>
    <t>No. of skills developed, No. of staffs trained(senior staff)</t>
  </si>
  <si>
    <t>Administration services</t>
  </si>
  <si>
    <t>Service improvement</t>
  </si>
  <si>
    <t>Service charter developed Implement service delivery charter</t>
  </si>
  <si>
    <t xml:space="preserve">Community Development </t>
  </si>
  <si>
    <t>Civic-education</t>
  </si>
  <si>
    <t>Impart basic knowledge on governance, public participation in various development programmes</t>
  </si>
  <si>
    <t>No. of communities reached</t>
  </si>
  <si>
    <t>Management of Drug and Substance Abuse(Rehab center)</t>
  </si>
  <si>
    <t>Support recovery of addicted persons to drugs Furnish rehab centre with rehab equipment</t>
  </si>
  <si>
    <t>No. of addicts rehabilitated Fully furnished operational centre</t>
  </si>
  <si>
    <t>Village Savings and Loan-VSLA</t>
  </si>
  <si>
    <t>To incorporate saving culture in the community</t>
  </si>
  <si>
    <t>Increased number of VSLA group's Improved standards of living</t>
  </si>
  <si>
    <t xml:space="preserve">Sports Arts and Talent management   </t>
  </si>
  <si>
    <t>Sports Development</t>
  </si>
  <si>
    <t>Sports and Talent Management</t>
  </si>
  <si>
    <t>Enhanced development of talents</t>
  </si>
  <si>
    <t>Arts centre constructed No. of fields improved</t>
  </si>
  <si>
    <t>Construction of Kwale County stadium</t>
  </si>
  <si>
    <t>Effective sports management</t>
  </si>
  <si>
    <t>County stadium constructed, Sports fields improvement,Construction of public toilets,</t>
  </si>
  <si>
    <t>Culture promotion and heritage</t>
  </si>
  <si>
    <t>Cultural promotion services</t>
  </si>
  <si>
    <t>Social services</t>
  </si>
  <si>
    <t>Enhanced cultural promotion initiatives</t>
  </si>
  <si>
    <t>Bomas of Kwale constructed</t>
  </si>
  <si>
    <t>Conservation and preservation of culture and heritage</t>
  </si>
  <si>
    <t>Developed cultural heritage database</t>
  </si>
  <si>
    <t>Programme 1.office  of the Governor/Deputy Governor</t>
  </si>
  <si>
    <t>1)Advisory services</t>
  </si>
  <si>
    <t>Executive services</t>
  </si>
  <si>
    <t>Forums/meetings held on advisory</t>
  </si>
  <si>
    <t>No of advisory meeting held</t>
  </si>
  <si>
    <t>No of advisory brief and reports</t>
  </si>
  <si>
    <t>State of the county Address</t>
  </si>
  <si>
    <t>No. of working committees and taskforces established</t>
  </si>
  <si>
    <t>Private partnership policy  in place</t>
  </si>
  <si>
    <t>No of  MOUs signed</t>
  </si>
  <si>
    <t>Programme 2. Office  the County Secretary</t>
  </si>
  <si>
    <t>Actual as at 31st  December, 2024</t>
  </si>
  <si>
    <t>1.Coordination and communication</t>
  </si>
  <si>
    <t>Enhanced issuance of communications and circulars</t>
  </si>
  <si>
    <t>No. of circulars and memos issued</t>
  </si>
  <si>
    <t>Regular and timely publication of committees affairs,policies</t>
  </si>
  <si>
    <t>No. of publication issued Annual county magazine</t>
  </si>
  <si>
    <t>Resolution and directives</t>
  </si>
  <si>
    <t>No. of media/press release</t>
  </si>
  <si>
    <t>Streamlined government operations</t>
  </si>
  <si>
    <t>Guidelines for coordination of operation in public service</t>
  </si>
  <si>
    <t>Effuciency monitoring report</t>
  </si>
  <si>
    <t>Service Delivery unit</t>
  </si>
  <si>
    <t>Projects implementation</t>
  </si>
  <si>
    <t>No. of project implemetation status reports</t>
  </si>
  <si>
    <t>County reform stratergy</t>
  </si>
  <si>
    <t>operationalized county reform strategy</t>
  </si>
  <si>
    <t>ISO certification</t>
  </si>
  <si>
    <t>No. of processes reengineered</t>
  </si>
  <si>
    <t>Programme 3. Media and communication services</t>
  </si>
  <si>
    <t>1.Organised communicaion system</t>
  </si>
  <si>
    <t>Revamp county</t>
  </si>
  <si>
    <t>Interactive website</t>
  </si>
  <si>
    <t>Digital communication</t>
  </si>
  <si>
    <t>360 Degrees social media presence</t>
  </si>
  <si>
    <t>Modernize county media content production</t>
  </si>
  <si>
    <t>County Studio</t>
  </si>
  <si>
    <t>2.Mass Media Partneeship</t>
  </si>
  <si>
    <t>Establishment of strategic partership with main stream media</t>
  </si>
  <si>
    <t>MOUs signed and renewed annually</t>
  </si>
  <si>
    <t>Dept of education</t>
  </si>
  <si>
    <t>General Administration, Planning and Support</t>
  </si>
  <si>
    <t>Administration Services</t>
  </si>
  <si>
    <t>Staff Recruitment</t>
  </si>
  <si>
    <t>Recruitment of new staff- General Administration</t>
  </si>
  <si>
    <t>No budget this FY</t>
  </si>
  <si>
    <t>Recruitment of new staff – Vocational Training</t>
  </si>
  <si>
    <t>Recruitment of new staff –ECDE</t>
  </si>
  <si>
    <t>Special Programs</t>
  </si>
  <si>
    <t>School feeding program established</t>
  </si>
  <si>
    <t>Number of Children benefitting from feeding program</t>
  </si>
  <si>
    <t xml:space="preserve">Vocational Training </t>
  </si>
  <si>
    <t>Infrastructure Development</t>
  </si>
  <si>
    <t>Twin workshops (Classrooms) constructed</t>
  </si>
  <si>
    <t>Number of twin workshops constructed</t>
  </si>
  <si>
    <t>VTCs fenced</t>
  </si>
  <si>
    <t>Number of Vocational Training Centres  fenced</t>
  </si>
  <si>
    <t xml:space="preserve">Early Childhood Development Education </t>
  </si>
  <si>
    <t>ECDE centres established and equipped</t>
  </si>
  <si>
    <t>Number of ECDE centres established and equipped</t>
  </si>
  <si>
    <t>Only one ECDE centre budgeted this FY</t>
  </si>
  <si>
    <t>Installation of Energy saving Jikos in each ECDE centre</t>
  </si>
  <si>
    <t>Number of ECDE centres with Energy Saving Jikos</t>
  </si>
  <si>
    <t>FY 2024/25</t>
  </si>
  <si>
    <t>Actual as at 30th Sept., 2024</t>
  </si>
  <si>
    <t xml:space="preserve">  SP 1.1: Personnel Services  </t>
  </si>
  <si>
    <t>Staff skills and competencies developed</t>
  </si>
  <si>
    <t>Not started</t>
  </si>
  <si>
    <t xml:space="preserve">  SP 1.2: Administration Services  </t>
  </si>
  <si>
    <t>Strategic Plan Done with support from External Development Partner.  The Plan is yet to be Officially Launched</t>
  </si>
  <si>
    <t>Director of Water Services</t>
  </si>
  <si>
    <t>Design reports</t>
  </si>
  <si>
    <t>25 design reports</t>
  </si>
  <si>
    <t>Pipelines constructed/maintained</t>
  </si>
  <si>
    <t>35 pipelines to be constructed</t>
  </si>
  <si>
    <t>Boreholes drilled</t>
  </si>
  <si>
    <t>46 boreholes to be drilled</t>
  </si>
  <si>
    <t>Springs, dams and pans constructed</t>
  </si>
  <si>
    <t>18 dams and water pans to be constructed</t>
  </si>
  <si>
    <t>Rainwater harvesting systems constructed/maintained</t>
  </si>
  <si>
    <t>0 rain water harvesting structures completed</t>
  </si>
  <si>
    <t>No targets for 2024/2025</t>
  </si>
  <si>
    <t>Water catchment areas conserved</t>
  </si>
  <si>
    <t>0 catchment areas water holding capacity Improved</t>
  </si>
  <si>
    <t>Water sources protected</t>
  </si>
  <si>
    <t>0 dams, pans and boreholes protected</t>
  </si>
  <si>
    <r>
      <t xml:space="preserve">SP 2.2 </t>
    </r>
    <r>
      <rPr>
        <sz val="11"/>
        <color theme="1"/>
        <rFont val="Times New Roman"/>
        <family val="1"/>
      </rPr>
      <t>Assessment, survey and design of Water sources/ Supply systems</t>
    </r>
  </si>
  <si>
    <r>
      <t xml:space="preserve">SP 2.2 </t>
    </r>
    <r>
      <rPr>
        <sz val="11"/>
        <color rgb="FF000000"/>
        <rFont val="Times New Roman"/>
        <family val="1"/>
      </rPr>
      <t xml:space="preserve">Construction and maintenance water pipeline supply systems </t>
    </r>
  </si>
  <si>
    <r>
      <t xml:space="preserve">SP 2.3 </t>
    </r>
    <r>
      <rPr>
        <sz val="11"/>
        <color rgb="FF000000"/>
        <rFont val="Times New Roman"/>
        <family val="1"/>
      </rPr>
      <t xml:space="preserve">Development of borehole water supply systems </t>
    </r>
  </si>
  <si>
    <r>
      <t xml:space="preserve">SP 2.4 </t>
    </r>
    <r>
      <rPr>
        <sz val="11"/>
        <color rgb="FF000000"/>
        <rFont val="Times New Roman"/>
        <family val="1"/>
      </rPr>
      <t>Development/ Construction of Surface water supply systems (Springs,  Dams and Water Pans)</t>
    </r>
  </si>
  <si>
    <r>
      <t>SP 2.5</t>
    </r>
    <r>
      <rPr>
        <sz val="11"/>
        <color rgb="FF000000"/>
        <rFont val="Times New Roman"/>
        <family val="1"/>
      </rPr>
      <t xml:space="preserve"> Construction and maintenance  of Rain water Harvesting systems in  communities, Schools and health facilities</t>
    </r>
  </si>
  <si>
    <r>
      <t xml:space="preserve">SP1. </t>
    </r>
    <r>
      <rPr>
        <sz val="11"/>
        <color rgb="FF000000"/>
        <rFont val="Times New Roman"/>
        <family val="1"/>
      </rPr>
      <t>Conservation of water catchment areas</t>
    </r>
  </si>
  <si>
    <r>
      <t xml:space="preserve">SP.2 </t>
    </r>
    <r>
      <rPr>
        <sz val="11"/>
        <color rgb="FF000000"/>
        <rFont val="Times New Roman"/>
        <family val="1"/>
      </rPr>
      <t xml:space="preserve">Protection of water sources </t>
    </r>
  </si>
  <si>
    <t xml:space="preserve">Personnel Services </t>
  </si>
  <si>
    <t>Improved Staff Welfare</t>
  </si>
  <si>
    <t>Amount of salary paid</t>
  </si>
  <si>
    <t xml:space="preserve">72M </t>
  </si>
  <si>
    <t>21M</t>
  </si>
  <si>
    <t>51M</t>
  </si>
  <si>
    <t xml:space="preserve">Administration Services </t>
  </si>
  <si>
    <t>Improved Service delivery</t>
  </si>
  <si>
    <t>Level of customer satisfaction</t>
  </si>
  <si>
    <t>Opening and grading of roads</t>
  </si>
  <si>
    <t>Kilometres of roads opened and graded</t>
  </si>
  <si>
    <t>Number of Kilometres of roads opened and graded</t>
  </si>
  <si>
    <t>Regular maintenance of the existing county road network (gravelling of roads)</t>
  </si>
  <si>
    <t>Kilometres of roads graveled</t>
  </si>
  <si>
    <t>Number of kilometres of roads graveled</t>
  </si>
  <si>
    <t>Kilometer of roads upgraded</t>
  </si>
  <si>
    <t>Number of kilometer of roads upgraded</t>
  </si>
  <si>
    <t>Development of transport policies, regulations and guidelines</t>
  </si>
  <si>
    <t>Transport policies, regulations and guidelines developed</t>
  </si>
  <si>
    <t>Number of Transport policies, regulations and guidelines developed</t>
  </si>
  <si>
    <t xml:space="preserve">Acquisition of county machinery </t>
  </si>
  <si>
    <t>County machinery  acquired</t>
  </si>
  <si>
    <t>Number of County machinery acquired</t>
  </si>
  <si>
    <t xml:space="preserve">Rehabilitation of Roads ,Drainage and Bridges </t>
  </si>
  <si>
    <t>Drainages structures constructed and rehabilitated</t>
  </si>
  <si>
    <t>Number of Drifts constructed and rehabilitated</t>
  </si>
  <si>
    <t xml:space="preserve">Number of culvert lines constructed </t>
  </si>
  <si>
    <t xml:space="preserve">Survey and Demarcation of County Road </t>
  </si>
  <si>
    <t>Demarcation of county Roads</t>
  </si>
  <si>
    <t>Number of KM Demarcated</t>
  </si>
  <si>
    <t xml:space="preserve">To improve on public lighting </t>
  </si>
  <si>
    <t>Street lighting schemes installed</t>
  </si>
  <si>
    <t>Number of street lighting schemes installed</t>
  </si>
  <si>
    <t>High mast flood lights installed</t>
  </si>
  <si>
    <t>Number of High mast flood lights installed</t>
  </si>
  <si>
    <t xml:space="preserve">General Administration, Planning and Support Services </t>
  </si>
  <si>
    <t>       Improvement of roads</t>
  </si>
  <si>
    <t xml:space="preserve">To install streetlights and high mast flood lights </t>
  </si>
  <si>
    <t>Personnel and Administration</t>
  </si>
  <si>
    <t>Development of staff skills and competenies</t>
  </si>
  <si>
    <t>Staff, skills and competencies report</t>
  </si>
  <si>
    <t>None of  the staff improved their skill and competence through training</t>
  </si>
  <si>
    <t>1.1) Personnel services</t>
  </si>
  <si>
    <t>Training needs assesment development</t>
  </si>
  <si>
    <t>No of Training held and no. of staff trained</t>
  </si>
  <si>
    <t>None  of  the staff attended training during the period</t>
  </si>
  <si>
    <t>No. of perfomance review report</t>
  </si>
  <si>
    <t>perfomance review report is  incomplete</t>
  </si>
  <si>
    <t>Development of strategic plan</t>
  </si>
  <si>
    <t>Development of strategic plan,     service charter in place and customer satisfaction</t>
  </si>
  <si>
    <t>30th June , 2024</t>
  </si>
  <si>
    <t>worl in progress</t>
  </si>
  <si>
    <t>1.2)General admnistration and suport services</t>
  </si>
  <si>
    <t>Development of service charters</t>
  </si>
  <si>
    <t>survey reports,no. of M&amp;E reports,no.of health facilities with HMBs</t>
  </si>
  <si>
    <t>Survey report was not done</t>
  </si>
  <si>
    <t>Information dissemination boards,no.of monthly supervision visits</t>
  </si>
  <si>
    <t>No customer satisfaction survey was conducted during the period</t>
  </si>
  <si>
    <t>Programme  2</t>
  </si>
  <si>
    <t>Tourism product development and diversification</t>
  </si>
  <si>
    <t>Quarter 2 FY 2024/2025</t>
  </si>
  <si>
    <t>Increased tourists to the county</t>
  </si>
  <si>
    <t>Annual no.of tourists visiting the county(%)</t>
  </si>
  <si>
    <t xml:space="preserve"> most Tourists visited the county from july 2024</t>
  </si>
  <si>
    <t>2.1) Tourism  promotion and marketing</t>
  </si>
  <si>
    <t>Increased hotel bed occupancy</t>
  </si>
  <si>
    <t>Hotel bed occupancy rate</t>
  </si>
  <si>
    <t>Peak Hotel bed occupancy rate for the period</t>
  </si>
  <si>
    <t>Tourist earnings</t>
  </si>
  <si>
    <t>Amount of tourist earnings</t>
  </si>
  <si>
    <t>Tourist earnings for the period was reasonable</t>
  </si>
  <si>
    <t>Clean Beaches</t>
  </si>
  <si>
    <t>% of area under beautication(Kms)</t>
  </si>
  <si>
    <t>Area under beautification in beach  cleaning  was reasonable</t>
  </si>
  <si>
    <t>2.2)Beach management</t>
  </si>
  <si>
    <t>Increased beach users</t>
  </si>
  <si>
    <t>No. of beach users</t>
  </si>
  <si>
    <t>Beach users was reasonable from july 2024</t>
  </si>
  <si>
    <t>Programme  3</t>
  </si>
  <si>
    <t>ICT infrustructure Development</t>
  </si>
  <si>
    <t>Actual as at 31St  Dec , 2024</t>
  </si>
  <si>
    <t>Offices inter - connected with headsets</t>
  </si>
  <si>
    <t>No. of headsets installed</t>
  </si>
  <si>
    <t>Contract signed</t>
  </si>
  <si>
    <t>3.1)Unified Communication</t>
  </si>
  <si>
    <t>Enhanced Systems</t>
  </si>
  <si>
    <t>Efficacy in Service Delivery</t>
  </si>
  <si>
    <t>3.2): ICT County Connectivity</t>
  </si>
  <si>
    <t>Interconnected offices</t>
  </si>
  <si>
    <t>No. of remote offices inter - connected</t>
  </si>
  <si>
    <t>Standard Metropolitan Area Network</t>
  </si>
  <si>
    <t>No. of WANs revamped</t>
  </si>
  <si>
    <t>Terminated at the 2nd Supplementary</t>
  </si>
  <si>
    <t>Standard Local Area Network</t>
  </si>
  <si>
    <t>No. of LANs installed</t>
  </si>
  <si>
    <t>4)</t>
  </si>
  <si>
    <t xml:space="preserve">Programme: Human Resource Capital Planning and Development </t>
  </si>
  <si>
    <t>Actual as at 31st Dec, 2024</t>
  </si>
  <si>
    <t>1)Administration</t>
  </si>
  <si>
    <t>HR planning, Finance and Administration Committee</t>
  </si>
  <si>
    <t>Fairly compensated personnel</t>
  </si>
  <si>
    <t> Highly motivated workforce</t>
  </si>
  <si>
    <t xml:space="preserve">Board has realised very good achievement with 80% being achievement realized. </t>
  </si>
  <si>
    <t>Administration and Office operations</t>
  </si>
  <si>
    <t> Organised office  and smooth  workflow</t>
  </si>
  <si>
    <t xml:space="preserve"> Good fast tracking of procurement programmes.</t>
  </si>
  <si>
    <t>2)Recruitment and Selection</t>
  </si>
  <si>
    <t>Recruitment and Selection Committee</t>
  </si>
  <si>
    <t> Widely Reaching out for potential employees</t>
  </si>
  <si>
    <t> Highly informed potential and current employees</t>
  </si>
  <si>
    <t xml:space="preserve">Communication to potential candidates  is done through the Media Group (Daily News paper), This is supplemented with the aploading of the same( say Job dvert) to the official County website and also to  the Subcounty and Ward Administrators for further desimination of information to members of Public. When inviting candidates for interviews text messages are used to supplement the above. </t>
  </si>
  <si>
    <t> Implementing the best recruitment practises</t>
  </si>
  <si>
    <t> Well managed workforce</t>
  </si>
  <si>
    <t>Recruitment and selection of potential appointees is done while embracing fairness and justice where people with disabilities, people from  minority communities. Gender and regional balance  is considered during appointment apart from merit.</t>
  </si>
  <si>
    <t> Screening process at the Sub county level and headquarters</t>
  </si>
  <si>
    <t> Shortlist of the best and most befitting employable candidates</t>
  </si>
  <si>
    <t>3) Disciplinary Control and Ethics</t>
  </si>
  <si>
    <t>Disciplinary Control, Ethics and staff development Committee</t>
  </si>
  <si>
    <t> Enforcement of best practises in management of personnel</t>
  </si>
  <si>
    <t xml:space="preserve">Low employees turnover and high staff retention </t>
  </si>
  <si>
    <t>Few employees sought for transfer of services to other Counties, with a few getting job opportunities in other Organisations. The turn over rate is reasonable low.</t>
  </si>
  <si>
    <t> Improved integrity and ethical workforce</t>
  </si>
  <si>
    <t>A disciplined workforce </t>
  </si>
  <si>
    <t xml:space="preserve">There were five disciplinary cases as at 30th Sept, 2024 which were concluded. </t>
  </si>
  <si>
    <t>4) HR Audit and Quality Assurance</t>
  </si>
  <si>
    <t>Audit and ICT Committee</t>
  </si>
  <si>
    <t>Balanced workforce</t>
  </si>
  <si>
    <t>Optimum mix of workforce in terms of gender and carder</t>
  </si>
  <si>
    <t>Third gender rule has been achieved; with the per centage standing at 52% and 48% for female to men respectively.</t>
  </si>
  <si>
    <t>Highly Quality services</t>
  </si>
  <si>
    <t>No complaint from the Public on Service Delivery officially been registered with the Board. It’s a good achievement.</t>
  </si>
  <si>
    <t>Monitoring and evaluation</t>
  </si>
  <si>
    <t xml:space="preserve">Exposed gaps in employment are well addressed </t>
  </si>
  <si>
    <t>Good. Skill gaps in employees has been addressed adequately through training and  capacity building programmes.</t>
  </si>
  <si>
    <t>Departmental and field visits</t>
  </si>
  <si>
    <t>Well-coordinated departments and their field offices</t>
  </si>
  <si>
    <t>Board moves to the Sub-County and Ward level during recruitments and promotion suitability tests; a move aimed at bringing services closer to the people.</t>
  </si>
  <si>
    <t>5) Public Communication, Advertisement &amp; Inter- County Relations.</t>
  </si>
  <si>
    <t>Public communication, Advertisement &amp; Inter- County Relation Committee</t>
  </si>
  <si>
    <t>Good working Relationship</t>
  </si>
  <si>
    <t>Informed stakeholders</t>
  </si>
  <si>
    <t>Board has good working relationship with its stakeholders.</t>
  </si>
  <si>
    <t>Programme 1 General Administration, Planning and Support Services</t>
  </si>
  <si>
    <t>1) Personnel</t>
  </si>
  <si>
    <t>Municipal Manager</t>
  </si>
  <si>
    <t>No of staffs trained                 No of Staff Skills Developed</t>
  </si>
  <si>
    <t>The remaining to be Traing This Quarter</t>
  </si>
  <si>
    <t xml:space="preserve"> Rural and Urban Planning</t>
  </si>
  <si>
    <t>municipal Manager</t>
  </si>
  <si>
    <t xml:space="preserve">Beautification Diani Urban area </t>
  </si>
  <si>
    <t xml:space="preserve">A lot of Flowers,Trees and walkways done Before Mashujaa Day </t>
  </si>
  <si>
    <r>
      <t xml:space="preserve">Upgrading of roads to concrete standard </t>
    </r>
    <r>
      <rPr>
        <sz val="11"/>
        <color indexed="8"/>
        <rFont val="Times New Roman"/>
        <family val="1"/>
      </rPr>
      <t>‘CABRO’ Paving</t>
    </r>
  </si>
  <si>
    <t xml:space="preserve"> FY 2023/25</t>
  </si>
  <si>
    <t>Programme 1: General Administration, Planning and Support Services</t>
  </si>
  <si>
    <t>Manager</t>
  </si>
  <si>
    <t>Programme 2: Rural and Urban Planning</t>
  </si>
  <si>
    <t xml:space="preserve">2.1: Beautification Diani Urban area </t>
  </si>
  <si>
    <t>31st SDec 2024</t>
  </si>
  <si>
    <t>31st Dec 2024</t>
  </si>
  <si>
    <t xml:space="preserve"> </t>
  </si>
  <si>
    <t>1)County law office Development</t>
  </si>
  <si>
    <t>Office of County Attorney</t>
  </si>
  <si>
    <t>proffessionals trainings for all staff in the office</t>
  </si>
  <si>
    <t>no.of trainings held</t>
  </si>
  <si>
    <t>2)Legislative Drafting</t>
  </si>
  <si>
    <t>Improved policy and legislative framework for effective governance</t>
  </si>
  <si>
    <t>no.of laws and regulations developed</t>
  </si>
  <si>
    <t>3)Dispute Resolution</t>
  </si>
  <si>
    <t>Improved access to justice for the residents</t>
  </si>
  <si>
    <t>no of policies and well structured ADR systems formulated</t>
  </si>
  <si>
    <t xml:space="preserve"> 2. Administration services,Planning and support services</t>
  </si>
  <si>
    <t>1.Administration services</t>
  </si>
  <si>
    <t>The department is yet to settle pending bills</t>
  </si>
  <si>
    <t>2) Administration services</t>
  </si>
  <si>
    <t xml:space="preserve"> Improved Staff Welfare</t>
  </si>
  <si>
    <t>Number of Employee</t>
  </si>
  <si>
    <t>Actual as at 31st dec 2024</t>
  </si>
  <si>
    <t>2.1: Beautification Lunga Lunga town</t>
  </si>
  <si>
    <t>30th Sept 2024</t>
  </si>
  <si>
    <t>The remaining to be Traing Thie Quarter</t>
  </si>
  <si>
    <t xml:space="preserve">Trees and flowers planted at Bang'a TTC </t>
  </si>
  <si>
    <t>3)</t>
  </si>
  <si>
    <t>(Insert additional Sub-Programmes)</t>
  </si>
  <si>
    <t>Chief officer agriculture imprest account</t>
  </si>
  <si>
    <t>1580262364648</t>
  </si>
  <si>
    <t>NAVCDP Account</t>
  </si>
  <si>
    <t>010202259791200</t>
  </si>
  <si>
    <t>NARGP Account</t>
  </si>
  <si>
    <t>01044121208480</t>
  </si>
  <si>
    <t>ASDSP II Account</t>
  </si>
  <si>
    <t>0104020718400</t>
  </si>
  <si>
    <t>Programme</t>
  </si>
  <si>
    <t>Gross Approved Estimates FY 2024/25</t>
  </si>
  <si>
    <t>Actual Expenditure as of 31st December 2024</t>
  </si>
  <si>
    <t>Absorption Rate (%)</t>
  </si>
  <si>
    <t>Recurrent Expenditure</t>
  </si>
  <si>
    <t>Development Expenditure</t>
  </si>
  <si>
    <t>1580262364715</t>
  </si>
  <si>
    <t>30th, April 2014</t>
  </si>
  <si>
    <t>Departmrntal imprest account</t>
  </si>
  <si>
    <t>5th, September 2022</t>
  </si>
  <si>
    <t>Climate change fund account</t>
  </si>
  <si>
    <t>0672376625001</t>
  </si>
  <si>
    <t>12th, September 2019</t>
  </si>
  <si>
    <t>Urban institutional grant</t>
  </si>
  <si>
    <t>01141839400100</t>
  </si>
  <si>
    <t>22nd, September 2021</t>
  </si>
  <si>
    <t>Informal settlement grant</t>
  </si>
  <si>
    <t>07.06.2015</t>
  </si>
  <si>
    <t>Recurrent account</t>
  </si>
  <si>
    <t>County Health Management Team-HSSF Account</t>
  </si>
  <si>
    <t>10.12.2013</t>
  </si>
  <si>
    <t>KCB Kwale, Kinango Hospital, Kes</t>
  </si>
  <si>
    <t>1146764049</t>
  </si>
  <si>
    <t>07.11.2013</t>
  </si>
  <si>
    <t>KCB Kwale, Kwale Hospital, Kes</t>
  </si>
  <si>
    <t>1146697198</t>
  </si>
  <si>
    <t>15.11.2013</t>
  </si>
  <si>
    <t>KCB Kwale, Lunga Lunga Sub County Hospital, Kes</t>
  </si>
  <si>
    <t>1107465605</t>
  </si>
  <si>
    <t>17.11.2005</t>
  </si>
  <si>
    <t>KCB Kwale, Msambweni Hospital, Kes</t>
  </si>
  <si>
    <t>1147035164</t>
  </si>
  <si>
    <t>30.11.2013</t>
  </si>
  <si>
    <t>KCB Samburu Hospital, Kes</t>
  </si>
  <si>
    <t>1125806141</t>
  </si>
  <si>
    <t>25.11.2005</t>
  </si>
  <si>
    <t>705013060 Oversight and legislation of county affairs</t>
  </si>
  <si>
    <t xml:space="preserve">Central Bank of Kenya, Kwale County Assembly Dev. Acc  </t>
  </si>
  <si>
    <t>To Pay development contactors</t>
  </si>
  <si>
    <t xml:space="preserve">Central Bank of Kenya, Kwale County Assembly Recurrent Ac. </t>
  </si>
  <si>
    <t>For Recurrent operations</t>
  </si>
  <si>
    <t xml:space="preserve">Central Bank of Kenya, Kwale County Assembly Deposit Acc </t>
  </si>
  <si>
    <t>Deposit</t>
  </si>
  <si>
    <t>To withold retention monies from development transactions</t>
  </si>
  <si>
    <t xml:space="preserve">Kenya Commercial Bank, Kwale County Assembly Imprest Acc. </t>
  </si>
  <si>
    <t>Imprest</t>
  </si>
  <si>
    <t>To transact imprest related day to day activities</t>
  </si>
  <si>
    <t xml:space="preserve">Kenya Commercial Bank, Kwale County Assembly Car Loan &amp; Mortgage </t>
  </si>
  <si>
    <t>Fund</t>
  </si>
  <si>
    <t>To handle car loan &amp; Mortgage transactions for Members &amp; staff</t>
  </si>
  <si>
    <t xml:space="preserve">Family Bank, Kwale County Assembly Car Loan &amp; Mortgage </t>
  </si>
  <si>
    <t>COUNTY: KWALE COUNTY GOVERNMENT</t>
  </si>
  <si>
    <t>DEPARTMENT: TRADE AND ENTERPRISE DEVELOPMENT</t>
  </si>
  <si>
    <t>Amount Paid  (Kshs.)</t>
  </si>
  <si>
    <t>Outstanding Pending Bill Amount as of 31 Dec, 2024 (Kshs.)</t>
  </si>
  <si>
    <t>Jacaranda Indian beach</t>
  </si>
  <si>
    <t>Auto point ltd</t>
  </si>
  <si>
    <t>West Coast Car care Enterprises</t>
  </si>
  <si>
    <t>3919688/3919689</t>
  </si>
  <si>
    <t>15/12/2023</t>
  </si>
  <si>
    <t>Supply and delivery of Office Stationery</t>
  </si>
  <si>
    <t>0089</t>
  </si>
  <si>
    <t>Supply and delivery of laptops</t>
  </si>
  <si>
    <t>3919700</t>
  </si>
  <si>
    <t>Supply and delivery of Computer Accessories</t>
  </si>
  <si>
    <t>Wise Brothers and General supplies</t>
  </si>
  <si>
    <t>2197367</t>
  </si>
  <si>
    <t>Supply and delivery and Installation of 2No. 10,000 Ltrs water Tank</t>
  </si>
  <si>
    <t>ATS2696</t>
  </si>
  <si>
    <t>Provision for airticketing services</t>
  </si>
  <si>
    <t>212</t>
  </si>
  <si>
    <t>27/05/2024</t>
  </si>
  <si>
    <t>Provision of maintenance services</t>
  </si>
  <si>
    <t>219</t>
  </si>
  <si>
    <t>29/05/2024</t>
  </si>
  <si>
    <t>2197018</t>
  </si>
  <si>
    <t>25/07/2023</t>
  </si>
  <si>
    <t>Provision of conference services</t>
  </si>
  <si>
    <t>38517</t>
  </si>
  <si>
    <t>20/12/2022</t>
  </si>
  <si>
    <t>22597</t>
  </si>
  <si>
    <t>17/08/2019</t>
  </si>
  <si>
    <t>1991045</t>
  </si>
  <si>
    <t>28/02/2022</t>
  </si>
  <si>
    <t>1875472</t>
  </si>
  <si>
    <t>29/05/2021</t>
  </si>
  <si>
    <t>2197016</t>
  </si>
  <si>
    <t>2277</t>
  </si>
  <si>
    <t>17/04/2023</t>
  </si>
  <si>
    <t>Provision of Taxi services</t>
  </si>
  <si>
    <t>1331</t>
  </si>
  <si>
    <t>2356</t>
  </si>
  <si>
    <t>2607</t>
  </si>
  <si>
    <t>1327</t>
  </si>
  <si>
    <t>New Ukunda service station</t>
  </si>
  <si>
    <t>3919705</t>
  </si>
  <si>
    <t>21/06/2024</t>
  </si>
  <si>
    <t>Supply and delivery of fuel and Lubricants</t>
  </si>
  <si>
    <t>Reyka solution Ltd</t>
  </si>
  <si>
    <t>162</t>
  </si>
  <si>
    <t>Provision for catering services</t>
  </si>
  <si>
    <t>179</t>
  </si>
  <si>
    <t>356/388/381/380/389</t>
  </si>
  <si>
    <t>15/10/2021</t>
  </si>
  <si>
    <t>699/700</t>
  </si>
  <si>
    <t>"ANEX 1''</t>
  </si>
  <si>
    <t>Chief Officer Trade Imprest</t>
  </si>
  <si>
    <t>Kwale County Trade Revolving Fund</t>
  </si>
  <si>
    <t>1580262364612</t>
  </si>
  <si>
    <t>1580263360237</t>
  </si>
  <si>
    <t>Operations &amp; maintenance</t>
  </si>
  <si>
    <t>Affordable Credit/loans</t>
  </si>
  <si>
    <t>Summary of Performance for First Half of:</t>
  </si>
  <si>
    <t>Actual Expenditure on Compensation to Employees Amount in Kshs.</t>
  </si>
  <si>
    <t>Q2 FY 2018/19</t>
  </si>
  <si>
    <t>Q2 FY 2019/20</t>
  </si>
  <si>
    <t>Q2 FY 2023/24</t>
  </si>
  <si>
    <t>revolving fund</t>
  </si>
  <si>
    <t>Revolving fund Account</t>
  </si>
  <si>
    <t>Equity Bank(Chief officer community development imprest account</t>
  </si>
  <si>
    <t>,1580262364674</t>
  </si>
  <si>
    <t>Kwale county youth, women and pwd revolving fund</t>
  </si>
  <si>
    <t>,1580263782720</t>
  </si>
  <si>
    <t xml:space="preserve">*Note </t>
  </si>
  <si>
    <t>Provide detailed information where payroll amount differs with IFMIS figure</t>
  </si>
  <si>
    <t>Chief officer Executives services</t>
  </si>
  <si>
    <t>,1580262720863</t>
  </si>
  <si>
    <t>28th August 2014</t>
  </si>
  <si>
    <t>Imprest Account</t>
  </si>
  <si>
    <t>Imprest account</t>
  </si>
  <si>
    <t>Bursary Fund Account</t>
  </si>
  <si>
    <t xml:space="preserve">Chief officer Education </t>
  </si>
  <si>
    <t>Aqal Limited</t>
  </si>
  <si>
    <t>Putech Limited</t>
  </si>
  <si>
    <t>Joymac Kenya Limited</t>
  </si>
  <si>
    <t>Varadero Inventments</t>
  </si>
  <si>
    <t>Evermap Business Solutions</t>
  </si>
  <si>
    <t>Buildpro engineering and supplies limited</t>
  </si>
  <si>
    <t>Rusky Enterprises</t>
  </si>
  <si>
    <t>Gargar Enterprises Limited</t>
  </si>
  <si>
    <t>Ankles Limited</t>
  </si>
  <si>
    <t>Rahmat Ltd</t>
  </si>
  <si>
    <t>Kimlight Agencies Ltd</t>
  </si>
  <si>
    <t>Mvureni Women Company Ltd</t>
  </si>
  <si>
    <t>Joussy Construction Ltd</t>
  </si>
  <si>
    <t>Eagle Max Kenya Ltd</t>
  </si>
  <si>
    <t>Tosh General Merchant</t>
  </si>
  <si>
    <t>Abush Traders Limited</t>
  </si>
  <si>
    <t>Mwenyeji Construction Limited</t>
  </si>
  <si>
    <t>Varadero Investments Limited</t>
  </si>
  <si>
    <t>Evernote Consultants Ltd</t>
  </si>
  <si>
    <t>Mkwanda International Limited</t>
  </si>
  <si>
    <t>Easy Express General Trading Limited</t>
  </si>
  <si>
    <t>Wayzata Gazi Limited</t>
  </si>
  <si>
    <t>Barrack Holdings Limited</t>
  </si>
  <si>
    <t>Skyvision Enterprises Ltd</t>
  </si>
  <si>
    <t>Ramsamishi Company Limited</t>
  </si>
  <si>
    <t>Sparva General Supplies</t>
  </si>
  <si>
    <t>Mel Wood Construction Company Ltd</t>
  </si>
  <si>
    <t>Gauss (E.A) Limited</t>
  </si>
  <si>
    <t>Updated Premier Services Limited</t>
  </si>
  <si>
    <t>Obeztech Enterprises</t>
  </si>
  <si>
    <t>East Africa Aquatech Drilling Ltd</t>
  </si>
  <si>
    <t>Dzombo Women Enterprise</t>
  </si>
  <si>
    <t>Rujil Investments</t>
  </si>
  <si>
    <t>Big Point General Supplies</t>
  </si>
  <si>
    <t>Shimoni Trading(K) Limited</t>
  </si>
  <si>
    <t>Roxen Limited</t>
  </si>
  <si>
    <t>Samtam Supplies &amp; Services Ltd</t>
  </si>
  <si>
    <t>Kinget Ventures Limited</t>
  </si>
  <si>
    <t>Ashaira Limited</t>
  </si>
  <si>
    <t>Corbiac Holdings Limited</t>
  </si>
  <si>
    <t>Jabaal Construction Company Limited</t>
  </si>
  <si>
    <t>Zubeir Investments Limited</t>
  </si>
  <si>
    <t>Miyani Digital Investments Limited</t>
  </si>
  <si>
    <t>Pania Enterprises Ltd</t>
  </si>
  <si>
    <t>Kamora General Supplies Ltd</t>
  </si>
  <si>
    <t>Wilsor company limited</t>
  </si>
  <si>
    <t>Mabema Investments Limited</t>
  </si>
  <si>
    <t>Maeneo Global Enterprises</t>
  </si>
  <si>
    <t>Acentri Limited</t>
  </si>
  <si>
    <t>DEPARTMENT: WATER SERVICES</t>
  </si>
  <si>
    <t>COMMITMENTS B/F  FROM PREVIOUS FINANCIAL YEAR</t>
  </si>
  <si>
    <t>Chief Officer Water Services</t>
  </si>
  <si>
    <t>Kitobo construction limited</t>
  </si>
  <si>
    <t>2035617</t>
  </si>
  <si>
    <t>DEPARTMENT: ROADS</t>
  </si>
  <si>
    <t>Chief officer Roads and Public Works</t>
  </si>
  <si>
    <t>1580262720374</t>
  </si>
  <si>
    <t>Equity Bank Kwale, Chief Officer Tourism And Information Technology, Kes</t>
  </si>
  <si>
    <t>1580262720406</t>
  </si>
  <si>
    <t>Executive-Tourism and ICT</t>
  </si>
  <si>
    <t>7-22/11/2024</t>
  </si>
  <si>
    <t>Uganda -Kenya Conference Exhibition</t>
  </si>
  <si>
    <t>Kampala Uganda</t>
  </si>
  <si>
    <t>Kwale County Public Service Board</t>
  </si>
  <si>
    <t>Chief officer Decetralized units</t>
  </si>
  <si>
    <t>,1580262364693</t>
  </si>
  <si>
    <t>30th April 2014</t>
  </si>
  <si>
    <t>Kwale Municipal</t>
  </si>
  <si>
    <t>01141839229400</t>
  </si>
  <si>
    <t>17th December 2020</t>
  </si>
  <si>
    <t>,1580284407817</t>
  </si>
  <si>
    <t>28th July 2023</t>
  </si>
  <si>
    <t>1320070051</t>
  </si>
  <si>
    <t>Kinango Municipality</t>
  </si>
  <si>
    <t>Chief officer preventive and public health services</t>
  </si>
  <si>
    <t>Equity Bank-Kwale branch A/c N0.1580284444489</t>
  </si>
  <si>
    <t>20.07.2023</t>
  </si>
  <si>
    <t>County Health Management Team -KEPI account</t>
  </si>
  <si>
    <t>Equity Bank-Kwale branch A/c N0.1580261652795</t>
  </si>
  <si>
    <t>06.11.2013</t>
  </si>
  <si>
    <t>2110101 - Basic Salaries - Civil Service Total</t>
  </si>
  <si>
    <t>2210101 - Electricity Total</t>
  </si>
  <si>
    <t>2210102 - Water and Sewarage Charges Total</t>
  </si>
  <si>
    <t>2210106 - Utilities, Supplies- Other ( Total</t>
  </si>
  <si>
    <t>2210201 - Telephone, Telex, Facsimile and Mobile Phone Services Total</t>
  </si>
  <si>
    <t>2210203 - Courier &amp; Postal Services Total</t>
  </si>
  <si>
    <t>2210299 - Communication, Supplies - Othe Total</t>
  </si>
  <si>
    <t>2210301 - Travel Costs (airlines, bus, railway, mileage allowances, etc.) Total</t>
  </si>
  <si>
    <t>2210302 - Accommodation - Domestic Travel Total</t>
  </si>
  <si>
    <t>2210303 - Daily Subsistance Allowance Total</t>
  </si>
  <si>
    <t>2210309 - Field Allowance Total</t>
  </si>
  <si>
    <t>2210310 - Field Operational Allowance Total</t>
  </si>
  <si>
    <t>2210401 - Travel Costs (airlines, bus, railway, etc.) Total</t>
  </si>
  <si>
    <t>2210403 - Daily Subsistence Allowance Total</t>
  </si>
  <si>
    <t>2210502 - Publishing &amp; Printing Services Total</t>
  </si>
  <si>
    <t>2210503 - Subscriptions to Newspapers, Magazines and Periodicals Total</t>
  </si>
  <si>
    <t>2210504 - Advertising, Awareness and Publicity Campaigns Total</t>
  </si>
  <si>
    <t>2210603 - Rents and Rates - Non-Residential Total</t>
  </si>
  <si>
    <t>2210604 - Hire of Transport, Equipment Total</t>
  </si>
  <si>
    <t>2210606 - Hire of Equipment, Plant and Machinery Total</t>
  </si>
  <si>
    <t>2210799 - Training Expenses - Other (Bud Total</t>
  </si>
  <si>
    <t>2210801 - Catering Services (receptions), Accommodation, Gifts, Food and Drinks Total</t>
  </si>
  <si>
    <t>2210802 - Boards, Committees, Conferences and Seminars Total</t>
  </si>
  <si>
    <t>2210904 - Motor Vehicle Insurance Total</t>
  </si>
  <si>
    <t>2210910 - Medical Insurance Total</t>
  </si>
  <si>
    <t>2211101 - General Office Supplies (papers, pencils, forms, small office equipment etc) Total</t>
  </si>
  <si>
    <t>2211102 - Supplies and Accessories for Computers and Printers Total</t>
  </si>
  <si>
    <t>2211103 - Sanitary and Cleaning Materials, Supplies and Services Total</t>
  </si>
  <si>
    <t>2211299 - Fuel Oil and Lubricants - Othe Total</t>
  </si>
  <si>
    <t>2211301 - Bank Service Commission and Charges Total</t>
  </si>
  <si>
    <t>2211306 - Membership Fees, Dues and Subscriptions to Professional and Trade Bodies Total</t>
  </si>
  <si>
    <t>2211322 - Bindingof Records Total</t>
  </si>
  <si>
    <t>2220101 - Maintenance Expenses - Motor Vehicles Total</t>
  </si>
  <si>
    <t>2220202 - Maintenance of Office Furniture and Equipment Total</t>
  </si>
  <si>
    <t>2220205 - Maintenance of Buildings and Stations -- Non-Residential Total</t>
  </si>
  <si>
    <t>2220210 - Maintenance of Computers, Software, and Networks Total</t>
  </si>
  <si>
    <t>2220212 - Maintenance of Communications Equipment Total</t>
  </si>
  <si>
    <t>2810205 - Emergency Fund Total</t>
  </si>
  <si>
    <t>3111001 - Purchase of Office Furniture and Fittings Total</t>
  </si>
  <si>
    <t>3111002 - Purchase of Computers, Printers and other IT Equipment Total</t>
  </si>
  <si>
    <t>4130201 - Domestic Payables - from Previous Financial Years Total</t>
  </si>
  <si>
    <t>2110199 - Basic Salaries - Permanent - Others Total</t>
  </si>
  <si>
    <t>2210711 - Tuition Fees Allowance Total</t>
  </si>
  <si>
    <t>2210999 - Insurance Costs - Other (Budge Total</t>
  </si>
  <si>
    <t>2211201 - Refined Fuels and Lubricants for Transport Total</t>
  </si>
  <si>
    <t>2220103 - Maintenance Expenses - Boats and Ferries Total</t>
  </si>
  <si>
    <t>2210205 - Satellite Access Services Total</t>
  </si>
  <si>
    <t>2211320 - Temporary Committee Expenses Total</t>
  </si>
  <si>
    <t>2211399 - Other Operating Expenses - Oth Total</t>
  </si>
  <si>
    <t>2640499 - Other Current Transfers - Othe Total</t>
  </si>
  <si>
    <t>1580211 - Health Centres Services Fee Total</t>
  </si>
  <si>
    <t>2210304 - Sundry Items (e.g. airport tax, taxis, etc?) Total</t>
  </si>
  <si>
    <t>2211001 - Medical Drugs Total</t>
  </si>
  <si>
    <t>2211002 - Dressings and Other Non-Pharmaceutical Medical Items Total</t>
  </si>
  <si>
    <t>2211008 - Laboratory Materials, Supplies and Small Equipment Total</t>
  </si>
  <si>
    <t>2211016 - Purchase of Uniforms and Clothing - Staff Total</t>
  </si>
  <si>
    <t>2211019 - Purchase of Uniforms and Clothing - Patients Total</t>
  </si>
  <si>
    <t>2211021 - Purchase of Bedding and Linen Total</t>
  </si>
  <si>
    <t>2211026 - Purchase of Vaccines and Sera Total</t>
  </si>
  <si>
    <t>2211029 - Purchase of Safety Gear Total</t>
  </si>
  <si>
    <t>2220105 - Routine Maintenance - Vehicles Total</t>
  </si>
  <si>
    <t>2220203 - Maintenance of Medical and Dental Equipment Total</t>
  </si>
  <si>
    <t>3110902 - Purchase of Household and Institutional Appliances Total</t>
  </si>
  <si>
    <t>3111003 - Purchase of Airconditioners, Fans and Heating Appliances Total</t>
  </si>
  <si>
    <t>3111101 - Purchase of Medical and Dental Equipment Total</t>
  </si>
  <si>
    <t>2110116 - Basic Salaries - County Assembly Service Total</t>
  </si>
  <si>
    <t>2110299 - Basic Wages - Temporary -Other Total</t>
  </si>
  <si>
    <t>2110301 - House Allowance Total</t>
  </si>
  <si>
    <t>2110303 - Acting Allowance Total</t>
  </si>
  <si>
    <t>2110312 - Responsibility Allowance Total</t>
  </si>
  <si>
    <t>2110314 - Transport Allowance Total</t>
  </si>
  <si>
    <t>2110320 - Leave Allowance Total</t>
  </si>
  <si>
    <t>2110325 - Car Maintenance Allowance Total</t>
  </si>
  <si>
    <t>2110399 - Personal Allowances paid - Oth Total</t>
  </si>
  <si>
    <t>2110405 - Telephone Allowance Total</t>
  </si>
  <si>
    <t>2110501 - Payment of Duty (Civil Servants) Total</t>
  </si>
  <si>
    <t>2120101 - Employer Contributions to National Social Security Fund Total</t>
  </si>
  <si>
    <t>2120103 - Employer Contribution to Staff Pensions Scheme Total</t>
  </si>
  <si>
    <t>2210202 - Internet Connections Total</t>
  </si>
  <si>
    <t>2210399 - Domestic Travel and Subs. - Others Total</t>
  </si>
  <si>
    <t>2210901 - Group Personal Insurance Total</t>
  </si>
  <si>
    <t>2211031 - Specialised Materials - Other Total</t>
  </si>
  <si>
    <t>2211199 - Office and General Supplies - Total</t>
  </si>
  <si>
    <t>2211305 - Contracted Guards and Cleaning Services Total</t>
  </si>
  <si>
    <t>2211308 - Legal Dues/fees, Arbitration and Compensation Payments Total</t>
  </si>
  <si>
    <t>2211313 - Security Operations Total</t>
  </si>
  <si>
    <t>2220204 - Maintenance of Buildings -- Residential Total</t>
  </si>
  <si>
    <t>3110701 - Purchase of Motor Vehicles Total</t>
  </si>
  <si>
    <t>3110999 - Purch. of Household Furn. - Ot Total</t>
  </si>
  <si>
    <t>3111004 - Purchase of Exchanges and other Communications Equipment Total</t>
  </si>
  <si>
    <t>3111009 - Purchase of other Office Equipment Total</t>
  </si>
  <si>
    <t>3111112 - Purchase of Software Total</t>
  </si>
  <si>
    <t>2210505 - Trade Shows and Exhibitions Total</t>
  </si>
  <si>
    <t>2210703 - Production and Printing of Training Materials Total</t>
  </si>
  <si>
    <t>2210704 - Hire of Training Facilities and Equipment Total</t>
  </si>
  <si>
    <t>2210805 - National Celebrations Total</t>
  </si>
  <si>
    <t>2211310 - Contracted Professional Services Total</t>
  </si>
  <si>
    <t>2220209 - Minor Alterations to Buildings and Civil Works Total</t>
  </si>
  <si>
    <t>2210599 - Printing, Advertising - Other Total</t>
  </si>
  <si>
    <t>2210402 - Accommodation Total</t>
  </si>
  <si>
    <t>2210404 - Sundry Items (e.g. airport tax, taxis, etc?) Total</t>
  </si>
  <si>
    <t>2210701 - Travel Allowance Total</t>
  </si>
  <si>
    <t>2210710 - Accommodation Allowance Total</t>
  </si>
  <si>
    <t>2210715 - Kenya School of Government Total</t>
  </si>
  <si>
    <t>2211010 - Supplies for Broadcasting and Information Services Total</t>
  </si>
  <si>
    <t>2211323 - Laundry Expenses Total</t>
  </si>
  <si>
    <t>2220201 - Maintenance of Plant, Machinery and Equipment (including lifts) Total</t>
  </si>
  <si>
    <t>4150199 - Equity Participation - Other (Budget) Total</t>
  </si>
  <si>
    <t>2210713 - Physical Fitness and Aptitude Assessment and Training Total</t>
  </si>
  <si>
    <t>2211015 - Foods and Rations Total</t>
  </si>
  <si>
    <t>2220102 - Maintenance Expenses - Aircraft Total</t>
  </si>
  <si>
    <t>2649999 - Scholarships and Other Educ. - Total</t>
  </si>
  <si>
    <t>2110117 - Basic Salaries County Executiive Service Total</t>
  </si>
  <si>
    <t>2210903 - Plant, Equipment and Machinery Insurance Total</t>
  </si>
  <si>
    <t>2211202 - Refined Fuels and Lubricants for Production Total</t>
  </si>
  <si>
    <t>2220206 - Maintenance of Civil Works Total</t>
  </si>
  <si>
    <t>2220299 - Routine Maintenance - Other As Total</t>
  </si>
  <si>
    <t>2110202 - Casual Labour - Others Total</t>
  </si>
  <si>
    <t>2210207 - Purchase of Bandwidth Capacity Total</t>
  </si>
  <si>
    <t>2210307 - Passage &amp; Transfer Expenses Total</t>
  </si>
  <si>
    <t>2210499 - Foreign Travel and Subs.- Others Total</t>
  </si>
  <si>
    <t>3110901 - Purchase of Household and Institutional Furniture and Fittings Total</t>
  </si>
  <si>
    <t>2210702 - Remuneration of Instructors and Contract Based Training Services Total</t>
  </si>
  <si>
    <t>2210716 - Human Resourse Reforms Total</t>
  </si>
  <si>
    <t>2210105 - Water and Sewarage expenses(Pending Bills) Total</t>
  </si>
  <si>
    <t>2211004 - Fungicides, Insecticides and Sprays Total</t>
  </si>
  <si>
    <t>2211005 - Chemicals and Industrial Gases Total</t>
  </si>
  <si>
    <t>2211204 - Other Fuels (wood, charcoal, cooking gas etc?) Total</t>
  </si>
  <si>
    <t>3110704 - Purchase of Bicycles and Motorcycles Total</t>
  </si>
  <si>
    <t>2110202 - Casual Labour - Others Total Total</t>
  </si>
  <si>
    <t>2110299 - Basic Wages - Temporary -Other Total Total</t>
  </si>
  <si>
    <t>2110301 - House Allowance Total Total</t>
  </si>
  <si>
    <t>2110303 - Acting Allowance Total Total</t>
  </si>
  <si>
    <t>2110312 - Responsibility Allowance Total Total</t>
  </si>
  <si>
    <t>2110314 - Transport Allowance Total Total</t>
  </si>
  <si>
    <t>2110320 - Leave Allowance Total Total</t>
  </si>
  <si>
    <t>2110325 - Car Maintenance Allowance Total Total</t>
  </si>
  <si>
    <t>2110399 - Personal Allowances paid - Oth Total Total</t>
  </si>
  <si>
    <t>2110405 - Telephone Allowance Total Total</t>
  </si>
  <si>
    <t>2110501 - Payment of Duty (Civil Servants) Total Total</t>
  </si>
  <si>
    <t>2120101 - Employer Contributions to National Social Security Fund Total Total</t>
  </si>
  <si>
    <t>2120103 - Employer Contribution to Staff Pensions Scheme Total Total</t>
  </si>
  <si>
    <t>2210101 - Electricity Total Total</t>
  </si>
  <si>
    <t>2210102 - Water and Sewarage Charges Total Total</t>
  </si>
  <si>
    <t>2210105 - Water and Sewarage expenses(Pending Bills) Total Total</t>
  </si>
  <si>
    <t>2210106 - Utilities, Supplies- Other ( Total Total</t>
  </si>
  <si>
    <t>2210201 - Telephone, Telex, Facsimile and Mobile Phone Services Total Total</t>
  </si>
  <si>
    <t>2210202 - Internet Connections Total Total</t>
  </si>
  <si>
    <t>2210203 - Courier &amp; Postal Services Total Total</t>
  </si>
  <si>
    <t>2210205 - Satellite Access Services Total Total</t>
  </si>
  <si>
    <t>2210207 - Purchase of Bandwidth Capacity Total Total</t>
  </si>
  <si>
    <t>2210299 - Communication, Supplies - Othe Total Total</t>
  </si>
  <si>
    <t>2210301 - Travel Costs (airlines, bus, railway, mileage allowances, etc.) Total Total</t>
  </si>
  <si>
    <t>2210302 - Accommodation - Domestic Travel Total Total</t>
  </si>
  <si>
    <t>2210303 - Daily Subsistance Allowance Total Total</t>
  </si>
  <si>
    <t>2210304 - Sundry Items (e.g. airport tax, taxis, etc?) Total Total</t>
  </si>
  <si>
    <t>2210307 - Passage &amp; Transfer Expenses Total Total</t>
  </si>
  <si>
    <t>2210309 - Field Allowance Total Total</t>
  </si>
  <si>
    <t>2210310 - Field Operational Allowance Total Total</t>
  </si>
  <si>
    <t>2210399 - Domestic Travel and Subs. - Others Total Total</t>
  </si>
  <si>
    <t>2210401 - Travel Costs (airlines, bus, railway, etc.) Total Total</t>
  </si>
  <si>
    <t>2210402 - Accommodation Total Total</t>
  </si>
  <si>
    <t>2210403 - Daily Subsistence Allowance Total Total</t>
  </si>
  <si>
    <t>2210404 - Sundry Items (e.g. airport tax, taxis, etc?) Total Total</t>
  </si>
  <si>
    <t>2210499 - Foreign Travel and Subs.- Others Total Total</t>
  </si>
  <si>
    <t>2210502 - Publishing &amp; Printing Services Total Total</t>
  </si>
  <si>
    <t>2210503 - Subscriptions to Newspapers, Magazines and Periodicals Total Total</t>
  </si>
  <si>
    <t>2210504 - Advertising, Awareness and Publicity Campaigns Total Total</t>
  </si>
  <si>
    <t>2210505 - Trade Shows and Exhibitions Total Total</t>
  </si>
  <si>
    <t>2210599 - Printing, Advertising - Other Total Total</t>
  </si>
  <si>
    <t>2210603 - Rents and Rates - Non-Residential Total Total</t>
  </si>
  <si>
    <t>2210604 - Hire of Transport, Equipment Total Total</t>
  </si>
  <si>
    <t>2210606 - Hire of Equipment, Plant and Machinery Total Total</t>
  </si>
  <si>
    <t>2210701 - Travel Allowance Total Total</t>
  </si>
  <si>
    <t>2210702 - Remuneration of Instructors and Contract Based Training Services Total Total</t>
  </si>
  <si>
    <t>2210703 - Production and Printing of Training Materials Total Total</t>
  </si>
  <si>
    <t>2210704 - Hire of Training Facilities and Equipment Total Total</t>
  </si>
  <si>
    <t>2210710 - Accommodation Allowance Total Total</t>
  </si>
  <si>
    <t>2210711 - Tuition Fees Allowance Total Total</t>
  </si>
  <si>
    <t>2210713 - Physical Fitness and Aptitude Assessment and Training Total Total</t>
  </si>
  <si>
    <t>2210715 - Kenya School of Government Total Total</t>
  </si>
  <si>
    <t>2210716 - Human Resourse Reforms Total Total</t>
  </si>
  <si>
    <t>2210799 - Training Expenses - Other (Bud Total Total</t>
  </si>
  <si>
    <t>2210801 - Catering Services (receptions), Accommodation, Gifts, Food and Drinks Total Total</t>
  </si>
  <si>
    <t>2210802 - Boards, Committees, Conferences and Seminars Total Total</t>
  </si>
  <si>
    <t>2210805 - National Celebrations Total Total</t>
  </si>
  <si>
    <t>2210901 - Group Personal Insurance Total Total</t>
  </si>
  <si>
    <t>2210903 - Plant, Equipment and Machinery Insurance Total Total</t>
  </si>
  <si>
    <t>2210904 - Motor Vehicle Insurance Total Total</t>
  </si>
  <si>
    <t>2210910 - Medical Insurance Total Total</t>
  </si>
  <si>
    <t>2210999 - Insurance Costs - Other (Budge Total Total</t>
  </si>
  <si>
    <t>2211001 - Medical Drugs Total Total</t>
  </si>
  <si>
    <t>2211002 - Dressings and Other Non-Pharmaceutical Medical Items Total Total</t>
  </si>
  <si>
    <t>2211004 - Fungicides, Insecticides and Sprays Total Total</t>
  </si>
  <si>
    <t>2211005 - Chemicals and Industrial Gases Total Total</t>
  </si>
  <si>
    <t>2211008 - Laboratory Materials, Supplies and Small Equipment Total Total</t>
  </si>
  <si>
    <t>2211010 - Supplies for Broadcasting and Information Services Total Total</t>
  </si>
  <si>
    <t>2211015 - Foods and Rations Total Total</t>
  </si>
  <si>
    <t>2211016 - Purchase of Uniforms and Clothing - Staff Total Total</t>
  </si>
  <si>
    <t>2211019 - Purchase of Uniforms and Clothing - Patients Total Total</t>
  </si>
  <si>
    <t>2211021 - Purchase of Bedding and Linen Total Total</t>
  </si>
  <si>
    <t>2211026 - Purchase of Vaccines and Sera Total Total</t>
  </si>
  <si>
    <t>2211029 - Purchase of Safety Gear Total Total</t>
  </si>
  <si>
    <t>2211031 - Specialised Materials - Other Total Total</t>
  </si>
  <si>
    <t>2211101 - General Office Supplies (papers, pencils, forms, small office equipment etc) Total Total</t>
  </si>
  <si>
    <t>2211102 - Supplies and Accessories for Computers and Printers Total Total</t>
  </si>
  <si>
    <t>2211103 - Sanitary and Cleaning Materials, Supplies and Services Total Total</t>
  </si>
  <si>
    <t>2211199 - Office and General Supplies - Total Total</t>
  </si>
  <si>
    <t>2211201 - Refined Fuels and Lubricants for Transport Total Total</t>
  </si>
  <si>
    <t>2211202 - Refined Fuels and Lubricants for Production Total Total</t>
  </si>
  <si>
    <t>2211204 - Other Fuels (wood, charcoal, cooking gas etc?) Total Total</t>
  </si>
  <si>
    <t>2211299 - Fuel Oil and Lubricants - Othe Total Total</t>
  </si>
  <si>
    <t>2211301 - Bank Service Commission and Charges Total Total</t>
  </si>
  <si>
    <t>2211305 - Contracted Guards and Cleaning Services Total Total</t>
  </si>
  <si>
    <t>2211306 - Membership Fees, Dues and Subscriptions to Professional and Trade Bodies Total Total</t>
  </si>
  <si>
    <t>2211308 - Legal Dues/fees, Arbitration and Compensation Payments Total Total</t>
  </si>
  <si>
    <t>2211310 - Contracted Professional Services Total Total</t>
  </si>
  <si>
    <t>2211313 - Security Operations Total Total</t>
  </si>
  <si>
    <t>2211320 - Temporary Committee Expenses Total Total</t>
  </si>
  <si>
    <t>2211322 - Bindingof Records Total Total</t>
  </si>
  <si>
    <t>2211323 - Laundry Expenses Total Total</t>
  </si>
  <si>
    <t>2211399 - Other Operating Expenses - Oth Total Total</t>
  </si>
  <si>
    <t>2220101 - Maintenance Expenses - Motor Vehicles Total Total</t>
  </si>
  <si>
    <t>2220102 - Maintenance Expenses - Aircraft Total Total</t>
  </si>
  <si>
    <t>2220103 - Maintenance Expenses - Boats and Ferries Total Total</t>
  </si>
  <si>
    <t>2220105 - Routine Maintenance - Vehicles Total Total</t>
  </si>
  <si>
    <t>2220201 - Maintenance of Plant, Machinery and Equipment (including lifts) Total Total</t>
  </si>
  <si>
    <t>2220202 - Maintenance of Office Furniture and Equipment Total Total</t>
  </si>
  <si>
    <t>2220203 - Maintenance of Medical and Dental Equipment Total Total</t>
  </si>
  <si>
    <t>2220204 - Maintenance of Buildings -- Residential Total Total</t>
  </si>
  <si>
    <t>2220205 - Maintenance of Buildings and Stations -- Non-Residential Total Total</t>
  </si>
  <si>
    <t>2220206 - Maintenance of Civil Works Total Total</t>
  </si>
  <si>
    <t>2220209 - Minor Alterations to Buildings and Civil Works Total Total</t>
  </si>
  <si>
    <t>2220210 - Maintenance of Computers, Software, and Networks Total Total</t>
  </si>
  <si>
    <t>2220212 - Maintenance of Communications Equipment Total Total</t>
  </si>
  <si>
    <t>2220299 - Routine Maintenance - Other As Total Total</t>
  </si>
  <si>
    <t>2640499 - Other Current Transfers - Othe Total Total</t>
  </si>
  <si>
    <t>2649999 - Scholarships and Other Educ. - Total Total</t>
  </si>
  <si>
    <t>2810205 - Emergency Fund Total Total</t>
  </si>
  <si>
    <t>3110701 - Purchase of Motor Vehicles Total Total</t>
  </si>
  <si>
    <t>3110704 - Purchase of Bicycles and Motorcycles Total Total</t>
  </si>
  <si>
    <t>3110901 - Purchase of Household and Institutional Furniture and Fittings Total Total</t>
  </si>
  <si>
    <t>3110902 - Purchase of Household and Institutional Appliances Total Total</t>
  </si>
  <si>
    <t>3110999 - Purch. of Household Furn. - Ot Total Total</t>
  </si>
  <si>
    <t>3111001 - Purchase of Office Furniture and Fittings Total Total</t>
  </si>
  <si>
    <t>3111002 - Purchase of Computers, Printers and other IT Equipment Total Total</t>
  </si>
  <si>
    <t>3111003 - Purchase of Airconditioners, Fans and Heating Appliances Total Total</t>
  </si>
  <si>
    <t>3111004 - Purchase of Exchanges and other Communications Equipment Total Total</t>
  </si>
  <si>
    <t>3111009 - Purchase of other Office Equipment Total Total</t>
  </si>
  <si>
    <t>3111101 - Purchase of Medical and Dental Equipment Total Total</t>
  </si>
  <si>
    <t>3111112 - Purchase of Software Total Total</t>
  </si>
  <si>
    <t>4130201 - Domestic Payables - from Previous Financial Years Total Total</t>
  </si>
  <si>
    <t>4150199 - Equity Participation - Other (Budget) Total Total</t>
  </si>
  <si>
    <t>GRAND TOTAL</t>
  </si>
  <si>
    <t>102053060 - General administration and support services</t>
  </si>
  <si>
    <t>102063060 - Personnel Services</t>
  </si>
  <si>
    <t>102073060 - Urban Development Support Services</t>
  </si>
  <si>
    <t>LAND MANAGEMENT FOR SUSTAINABLE DEVELOPMENT</t>
  </si>
  <si>
    <t>105013060 - Establishment of squatter settlement schemes</t>
  </si>
  <si>
    <t>105033060 - Identification and acquisition of land for development</t>
  </si>
  <si>
    <t>FOREST DEVELOPMENT AND ENVIRONMENTAL MANAGEMENT</t>
  </si>
  <si>
    <t>106023060 - County Environmental Awareness Initiative</t>
  </si>
  <si>
    <t>CROP DEVELOPMENT AND MANAGEMENT</t>
  </si>
  <si>
    <t>107013060 - Crop Production and Food Security</t>
  </si>
  <si>
    <t>107023060 - Agricultural extension,Research and Training</t>
  </si>
  <si>
    <t>107033060 - Farm Land Utilization,Mechanization and Crop Storage</t>
  </si>
  <si>
    <t>LIVESTOCK DEVELOPMENT AND MANAGEMENT</t>
  </si>
  <si>
    <t>108013060 - Dairy and Meat Production</t>
  </si>
  <si>
    <t>108023060 - Value Addition of Livestock and Livestock Products</t>
  </si>
  <si>
    <t>108033060 - Livestock Disease Control</t>
  </si>
  <si>
    <t>FISHERIES DEVELOPMENT</t>
  </si>
  <si>
    <t>109013060 - Fish production Management</t>
  </si>
  <si>
    <t>109023060 - Value Addition and Marketing</t>
  </si>
  <si>
    <t xml:space="preserve"> - </t>
  </si>
  <si>
    <t>111013060 - kwale municapilty</t>
  </si>
  <si>
    <t>112013060 - Diani Municipality</t>
  </si>
  <si>
    <t>INFRASTRUCTURE AND PUBLIC WORKS</t>
  </si>
  <si>
    <t>202013060 - Rehabilitation of Roads, Drainage and Bridges</t>
  </si>
  <si>
    <t>COUNTY ELECTRIFICATION</t>
  </si>
  <si>
    <t>203013060 - Installation of Street Lighting Facilities</t>
  </si>
  <si>
    <t>TRADE DEVELOPMENT PROGRAMME</t>
  </si>
  <si>
    <t>301013060 - Building capacity of traders for better market access</t>
  </si>
  <si>
    <t>301033060 - Market infrastructure development</t>
  </si>
  <si>
    <t>301043060 - Enforcement of Weights &amp; Measures Act</t>
  </si>
  <si>
    <t>INVESTMENT PROMOTION FOR TRADE EXPANSION</t>
  </si>
  <si>
    <t>302023060 - Investment publicity and promotion</t>
  </si>
  <si>
    <t>TOURISM DEVELOPMENT</t>
  </si>
  <si>
    <t>304013060 - Tourism promotion</t>
  </si>
  <si>
    <t>GENERAL ADMINISTRATION PLANNING AND SUPPORT SERVICES</t>
  </si>
  <si>
    <t>305013060 - Personnel Services</t>
  </si>
  <si>
    <t>305023060 - Administration Services</t>
  </si>
  <si>
    <t xml:space="preserve"> - MARKET INFRASTRUCTURE DEVELOPMENT</t>
  </si>
  <si>
    <t>306013060 - Rehabilitation of Existing Markets</t>
  </si>
  <si>
    <t>306023060 - Construction of New Markets</t>
  </si>
  <si>
    <t>INVESTMENT PROMOTION AND DEVELOPMENT</t>
  </si>
  <si>
    <t>307013060 - Investment Promotion Services</t>
  </si>
  <si>
    <t>ICT INFRASTRUCTURAL DEVELOPMENT</t>
  </si>
  <si>
    <t>308013060 - Local Area Network Installation/ICT Support</t>
  </si>
  <si>
    <t>PREVENTIVE,PROMOTIVE AND REHABILITATIVE HEALTH SERVICES</t>
  </si>
  <si>
    <t>401013060 - Community health strategy</t>
  </si>
  <si>
    <t>401053060 - Public health Hygiene</t>
  </si>
  <si>
    <t>CURATIVE HEALTH CARE SERVICES</t>
  </si>
  <si>
    <t>402023060 - Operational Rural Health Facilities</t>
  </si>
  <si>
    <t>402043060 - Medical Health Drugs</t>
  </si>
  <si>
    <t>GENERAL ADMINISTRATION HEALTH RESEARCH AND PLANNING</t>
  </si>
  <si>
    <t>403013060 - General Administration</t>
  </si>
  <si>
    <t>403053060 - Personnel Services</t>
  </si>
  <si>
    <t>MSAMBWENI HOSPITAL</t>
  </si>
  <si>
    <t>405013060 - Msambweni hospital</t>
  </si>
  <si>
    <t>KINANGO HOSPITAL</t>
  </si>
  <si>
    <t>406013060 - Kinango Hospital</t>
  </si>
  <si>
    <t>KWALE HOSPITAL</t>
  </si>
  <si>
    <t>407013060 - Kwale Hospital</t>
  </si>
  <si>
    <t>TIWI RURAL HEALTH FACILITY</t>
  </si>
  <si>
    <t>408013060 - Tiwi Rural Health Facility</t>
  </si>
  <si>
    <t>SAMBURU HOSPITAL</t>
  </si>
  <si>
    <t>409013060 - Samburu Hospital</t>
  </si>
  <si>
    <t>LUNGA LUNGA HOSPITAL</t>
  </si>
  <si>
    <t>410013060 - Lunga Lunga Hospital</t>
  </si>
  <si>
    <t>RURAL HEALTH FACILITIES</t>
  </si>
  <si>
    <t>412013060 - Rural Health Facilies</t>
  </si>
  <si>
    <t>Diani Health Centre</t>
  </si>
  <si>
    <t>413013060 - Diani Health Centre</t>
  </si>
  <si>
    <t>EARLY CHILDHOOD AND YOUTH TRAINING.</t>
  </si>
  <si>
    <t>501013060 - Early childhood and development</t>
  </si>
  <si>
    <t>501043060 - Infrastructure Development</t>
  </si>
  <si>
    <t>502013060 - Administration Planning and support services</t>
  </si>
  <si>
    <t>502023060 - Personnel Services</t>
  </si>
  <si>
    <t>YOUTH TRAINING AND DEVELOPMENT</t>
  </si>
  <si>
    <t>503013060 - Administration</t>
  </si>
  <si>
    <t>503023060 - Infrastructure Development</t>
  </si>
  <si>
    <t>SCHOLARSHIP AND BURSARY</t>
  </si>
  <si>
    <t>504013060 - Scholarship and Bursary</t>
  </si>
  <si>
    <t>STRENGTHENING CITIZEN PARTICIPATION IN GOVERNANCE</t>
  </si>
  <si>
    <t>702013060 - County Coordination Services</t>
  </si>
  <si>
    <t>MANAGEMENT OF PUBLIC FINANCIAL RESOURCES</t>
  </si>
  <si>
    <t>703023060 - Budget formulation, coordination and management</t>
  </si>
  <si>
    <t>GENERAL ADMINISTRATION AND SUPPORT SERVICES</t>
  </si>
  <si>
    <t>704013060 - Audit Services</t>
  </si>
  <si>
    <t>704043060 - General Administration</t>
  </si>
  <si>
    <t>HUMAN RESOURCE CAPITAL PLANNING AND DEVELOPMENT</t>
  </si>
  <si>
    <t>706013060 - Human Resource Planning</t>
  </si>
  <si>
    <t>706023060 - Transformation of service delivery in the public service</t>
  </si>
  <si>
    <t>706043060 - Compensation to employees</t>
  </si>
  <si>
    <t>706053060 - Human Resource Planning</t>
  </si>
  <si>
    <t>706063060 - Staff Rationalization</t>
  </si>
  <si>
    <t>PUBLIC SECTOR ADVISORY SERVICES</t>
  </si>
  <si>
    <t>707033060 - Media and Communication Services</t>
  </si>
  <si>
    <t>COORDINATION OF COUNTY POLICY FORMULATION</t>
  </si>
  <si>
    <t>708033060 - County compliance and enforcement</t>
  </si>
  <si>
    <t>RESOURCE MOBILIZATION AND MANAGEMENT</t>
  </si>
  <si>
    <t>710013060 - Revenue Collection Management</t>
  </si>
  <si>
    <t>PUBLIC FINANCE MANAGEMENT</t>
  </si>
  <si>
    <t>711013060 - Public Finance and Accounting Services</t>
  </si>
  <si>
    <t>711023060 - Procurement Services</t>
  </si>
  <si>
    <t>711033060 - Risk Assurance Services</t>
  </si>
  <si>
    <t>SUB COUNTY ADMINISTRATION</t>
  </si>
  <si>
    <t>712013060 - Sub County Admin Msambweni</t>
  </si>
  <si>
    <t>712023060 - Sub County Admin Lunga Lunga</t>
  </si>
  <si>
    <t>712033060 - Sub County Admin Matuga</t>
  </si>
  <si>
    <t>712043060 - Sub County Admin Kinango</t>
  </si>
  <si>
    <t>COMPLIANCE AND ENFORCEMENT</t>
  </si>
  <si>
    <t>713013060 - County garbage and Cleaning Services</t>
  </si>
  <si>
    <t>714013060 - General Administration  Livestock Development</t>
  </si>
  <si>
    <t>COMMUNITY DEVELOPMENT AND SOCIAL SERVICES</t>
  </si>
  <si>
    <t>903013060 - Social services</t>
  </si>
  <si>
    <t>903023060 - Community development</t>
  </si>
  <si>
    <t>903033060 - Drug and substance abuse management</t>
  </si>
  <si>
    <t>CULTURE AND HERITAGE</t>
  </si>
  <si>
    <t>904013060 - Protection and promotion of positive culture and heritage</t>
  </si>
  <si>
    <t>SPORTS AND YOUTH DEVELOPMENT</t>
  </si>
  <si>
    <t>905013060 - Youth sporting talent search and development</t>
  </si>
  <si>
    <t>905023060 - Sports development program</t>
  </si>
  <si>
    <t>906013060 - Personnel Services</t>
  </si>
  <si>
    <t>906023060 - Administration Services</t>
  </si>
  <si>
    <t>DEVELOPMENT/CONSTRUCTION &amp; MAINTENANCE OF WATER SUPPLY SYSTEMS</t>
  </si>
  <si>
    <t>1001023060 - Construction and maintenance of water pipeline supply systems</t>
  </si>
  <si>
    <t>1001033060 - Development of Borehole water supply systems</t>
  </si>
  <si>
    <t>1001043060 - Development/Construction of Surface water supply systems</t>
  </si>
  <si>
    <t>1001063060 - Community Water Project</t>
  </si>
  <si>
    <t>1002013060 - Personnel Services</t>
  </si>
  <si>
    <t>1002023060 - Administration Services</t>
  </si>
  <si>
    <t>1580211 - Health Centres Services Fee Total Total</t>
  </si>
  <si>
    <t>2110101 - Basic Salaries - Civil Service Total Total</t>
  </si>
  <si>
    <t>2110116 - Basic Salaries - County Assembly Service Total Total</t>
  </si>
  <si>
    <t>2110117 - Basic Salaries County Executiive Service Total Total</t>
  </si>
  <si>
    <t>2110199 - Basic Salaries - Permanent - Others Total Total</t>
  </si>
  <si>
    <t>2211310 - Preparation of Valuation Roll</t>
  </si>
  <si>
    <t>3111112 - Upgrading of Revenue Management System</t>
  </si>
  <si>
    <t>4130201 - Pending Bills</t>
  </si>
  <si>
    <t>2211003 - Up - scaling  AI and synchronization all wards</t>
  </si>
  <si>
    <t>2211026 - Disease control repellant &amp; acaricides) in all wards</t>
  </si>
  <si>
    <t>2211026 - Provision of treatment drugs and logistic report in all wards</t>
  </si>
  <si>
    <t>2211026 - Vaccination programme (Vaccines and  logistical support)-all wards</t>
  </si>
  <si>
    <t>2211202 - Purch.of Refined Fuels &amp; Lubricants for Prodtn- AMS Msambweni</t>
  </si>
  <si>
    <t>2640499 - Kenya Agricultural Business Development Project (KABDP) - Counterpart Funding</t>
  </si>
  <si>
    <t>2640503 - National Agricultural Value Chain Development Project</t>
  </si>
  <si>
    <t>2640503 - National Agricultural Value Chain Development Project - Counter part funding</t>
  </si>
  <si>
    <t>3110504 - Fencing of county Agricultural office</t>
  </si>
  <si>
    <t>3110504 - Upscaling of micro irrigation Mwakalanga/Mwaluvuno-phase II</t>
  </si>
  <si>
    <t>3110504 - Upscaling  of micro irrigation  Burani in Mkongani ward</t>
  </si>
  <si>
    <t>3110504 - Upscaling  of micro. (Kizingo, Nyalani, Dzihoheni, and Nuru)</t>
  </si>
  <si>
    <t>3110504 - Upscaling of micro irrigation Shauri moyo in Samburu Chengoni ward</t>
  </si>
  <si>
    <t>3110504 - Upscaling  of micro irrigation Bofu in Kasemeni ward</t>
  </si>
  <si>
    <t>3110504 - Rehabilitation of msambweni office block</t>
  </si>
  <si>
    <t>3110504 - Rehabilitation of county toilet</t>
  </si>
  <si>
    <t>3110504 - Construction  of livestock market  kwa Bita-phase II</t>
  </si>
  <si>
    <t>3110504 - Repair of holding pens at Mwamgulu livestock market</t>
  </si>
  <si>
    <t>3110504 - Repair of holding pens at Kinango livestock market</t>
  </si>
  <si>
    <t>3110504 - Construction  of livestock market at Melikubwa-Phase II</t>
  </si>
  <si>
    <t>3110504 - Construction  of livestock market  Kalalani in Mwavumbo ward</t>
  </si>
  <si>
    <t>3110504 - Construction  of Fumba moyo dip</t>
  </si>
  <si>
    <t>3110504 - Rehabilitation of cattle dip lukore,kubo south and silaloni</t>
  </si>
  <si>
    <t>3110504 - Construction of Kwale Slaughter house perimeter wall Phase II</t>
  </si>
  <si>
    <t>3110504 - Up scaling of sea weed production</t>
  </si>
  <si>
    <t>3110504 - Rehabilitation of Mkunguni phase II</t>
  </si>
  <si>
    <t>3110504 - Development of Funzi landing site BMUphase II</t>
  </si>
  <si>
    <t>3110504 - Construction of Tsunza landing site-phase II</t>
  </si>
  <si>
    <t>3110702 - Purchase of fishing boats and accessories- including fish finder fish</t>
  </si>
  <si>
    <t>3110702 - Maintainance and overhaul of county rescue boat for mv pweza</t>
  </si>
  <si>
    <t>3110706 - Complete overhaul of five tractors</t>
  </si>
  <si>
    <t>3111399 - Provision of seedlings for cash crpos</t>
  </si>
  <si>
    <t>2211310 - Development of street naming, Housing and Land use policies</t>
  </si>
  <si>
    <t>2211310 - Preparation of Public Land Registration</t>
  </si>
  <si>
    <t>2211310 - Tittling of Mwanguda Trading center in Dzombo ward</t>
  </si>
  <si>
    <t>2211310 - Tittling of Mwangulu Urban center in Mwereni ward</t>
  </si>
  <si>
    <t>2211310 - Subdivision of Mwereni Group Ranch Phase 3  plots in Mwereni ward</t>
  </si>
  <si>
    <t>2211310 - Special area development plan for Vanga in Vanga ward</t>
  </si>
  <si>
    <t>2211310 - 3063100307 Survey and demarcation of Msulwa market in Kubo South ward</t>
  </si>
  <si>
    <t>2211310 - Implementation of Ndavaya University Plan in Ndavaya ward</t>
  </si>
  <si>
    <t>2211310 - Survey and adjudication of Vigurungani adjudication section</t>
  </si>
  <si>
    <t>2211310 - Survey and adjudication of Mazola adjudication section in Puma ward</t>
  </si>
  <si>
    <t>2211310 - Planning and survey of Samburu town in Samburu Chengoni ward</t>
  </si>
  <si>
    <t>2211310 - Survey and adjudication of  group ranch in Samburu Chengoni ward</t>
  </si>
  <si>
    <t>2211310 - Survey and feasibility  for the proposed of Mwachega  water tunnel</t>
  </si>
  <si>
    <t>2640503 - 3063000701 Financing Locally Led County Climate Action</t>
  </si>
  <si>
    <t>3110504 - Construction of road/footpaths &amp; Drainage in Kombani  in Waa Ng'ombeni</t>
  </si>
  <si>
    <t>3110504 - County Climate change fund (CCU Operations)</t>
  </si>
  <si>
    <t>3130101 - Acquisition of Land</t>
  </si>
  <si>
    <t>2640503 - Other Capital Grants and Trans</t>
  </si>
  <si>
    <t>4130201 - Domestic Payables - from Previous Financial Years</t>
  </si>
  <si>
    <t>3110202 - County Assembly Data Centre</t>
  </si>
  <si>
    <t>3110202 - County Assembly Registry -Fixtures &amp; Fittings</t>
  </si>
  <si>
    <t>3110202 - Parking sheds with green energy installation</t>
  </si>
  <si>
    <t>3110202 - Construction of Public Utilities to ward Offices Phase I</t>
  </si>
  <si>
    <t>3111504 - Drilling of Boreholes Phase I</t>
  </si>
  <si>
    <t>3111504 - Construction of perimeter walls at Ward offices Phase I</t>
  </si>
  <si>
    <t>3111504 - Renovations of offices</t>
  </si>
  <si>
    <t>4130201 - Pendng Bills</t>
  </si>
  <si>
    <t>2211310 - Kwale Investment Authority</t>
  </si>
  <si>
    <t>3111010 - Provision of Weights &amp; Measures standard equipment</t>
  </si>
  <si>
    <t>3111120 - Flagship: Equipping of Fruit Processing (FPP) Machine at Shimba Hills</t>
  </si>
  <si>
    <t>3111504 - Product Development and Provision of BDS through the Biashara Centres</t>
  </si>
  <si>
    <t>3111504 - Electrification of stalls in P/Kikoneni, Samburu, Kinango &amp; Puma wards</t>
  </si>
  <si>
    <t>3111504 - Completion of Diani Market in Ukunda ward</t>
  </si>
  <si>
    <t>3111504 - Construction of 10 market stalls at Msambweni hospital in Ramisi ward</t>
  </si>
  <si>
    <t>3111504 - Construction of Bodaboda shed at Kona ya Polisi in Ramisi ward</t>
  </si>
  <si>
    <t>3111504 - Construction of Bodaboda shed at Milalani in Ramisi ward</t>
  </si>
  <si>
    <t>3111504 - Construction of Bodaboda shed at Kaogeswa in Pongwe/Kikoneni ward</t>
  </si>
  <si>
    <t>3111504 - Construction of Bodaboda shed at Mvumoni in Pongwe/Kikoneni ward</t>
  </si>
  <si>
    <t>3111504 - Construction of Bodaboda shed at Mabafweni in Pongwe/Kikoneni ward</t>
  </si>
  <si>
    <t>3111504 - Construction of modern bodaboda shed at Menzamwenye in Dzombo ward</t>
  </si>
  <si>
    <t>3111504 - Renovation of Markets (Kwale Bus park stalls)</t>
  </si>
  <si>
    <t>3111504 - Construction of Market Shed ? Kwale Town in Tsimba Golini ward</t>
  </si>
  <si>
    <t>3111504 - Construction of Bodaboda shed at Burani Centre in Mkongani ward</t>
  </si>
  <si>
    <t>3111504 - Construction of Bodaboda shed at Tserezani in Mkongani ward</t>
  </si>
  <si>
    <t>3111504 - Renovation of Markets (Ndavaya Market shed)</t>
  </si>
  <si>
    <t>3111504 - Renovation of mkts (Kinango old Market &amp; Waterproofing Kinango Stalls</t>
  </si>
  <si>
    <t>3111504 - Renovation of Markets(Taru old mkt(toilets, gables,water,eletrical works)</t>
  </si>
  <si>
    <t>3111504 - Construction of a market shed at Mtaa in Kasemeni ward</t>
  </si>
  <si>
    <t>3111504 - Construction of Bodaboda shed at Kasemeni Town Centre in Kasemeni Ward</t>
  </si>
  <si>
    <t>3111504 - Grant for Aggregated Industrial Park</t>
  </si>
  <si>
    <t>3111504 - County Contribution to Aggregated Industrial Park Grant</t>
  </si>
  <si>
    <t>3111504 - Construction of fruit processing plnt phase 3 in Shimba hills</t>
  </si>
  <si>
    <t>3111504 - Fencing of Fruit Processing Plant, Shimba Hills, Kubo South.</t>
  </si>
  <si>
    <t>2640402 - Youth and Women empowerment for tools of trade in Bongwe-Gombato</t>
  </si>
  <si>
    <t>2640402 - Support to Mkwakwani Youth Group in Ukunda ward</t>
  </si>
  <si>
    <t>2640402 - Support to driving school program in Pongwe/Kikoneni ward</t>
  </si>
  <si>
    <t>2640402 - Support to Youth  for driving courses in Waa-Ng'ombeni ward</t>
  </si>
  <si>
    <t>2640402 - Support to Kitivo,Matuga,Jitegemee Kombani Women grps in Waa-Ng'ombeni</t>
  </si>
  <si>
    <t>2640402 - Support to football teams and other disciplines (Kwale teams)</t>
  </si>
  <si>
    <t>2640402 - Support to SS Assad football team in Ukunda ward</t>
  </si>
  <si>
    <t>2640402 - Support to Local football teams in Pongwe/Kikoneni ward</t>
  </si>
  <si>
    <t>3111504 - Construction of Social hall and offices at Kigaleni in Kinondo ward</t>
  </si>
  <si>
    <t>3111504 - Construction of Social hall at Kingwede in Ramisi ward</t>
  </si>
  <si>
    <t>3111504 - Renovation of Kanana Social Hall, toilet and electrification in Pong</t>
  </si>
  <si>
    <t>3111504 - Construction of a social hall Mbwaleni (Twin toilet and water tank)</t>
  </si>
  <si>
    <t>3111504 - Purchase of land and construction of sports field in Kinondo Ward</t>
  </si>
  <si>
    <t>3111504 - Construction of sports field  Eshu</t>
  </si>
  <si>
    <t>3111504 - Construction of Kidimu Sports field at Mzizima village unit</t>
  </si>
  <si>
    <t>3111504 - Rehabilitation of Mwanguda Sports field in Dzombo ward</t>
  </si>
  <si>
    <t>3111504 - Construction of Dziriphe stadium in Vanga ward</t>
  </si>
  <si>
    <t>3111504 - Construction of Kwale Stadium</t>
  </si>
  <si>
    <t>3111504 - Improvement of Mwavumbo Stadium</t>
  </si>
  <si>
    <t>2211009 - Purchase and provision of instructional Material</t>
  </si>
  <si>
    <t>2649999 - Village polytechnic Grant</t>
  </si>
  <si>
    <t>3110201 - Renovation of Mlungunipa ECDE Centre in Gombato-Bongwe ward</t>
  </si>
  <si>
    <t>3110201 - Renovation of ngori ECDE centre in Bongwe Gombato ward</t>
  </si>
  <si>
    <t>3110201 - Construction of an ECDE centre at Stamili in Kinondo ward</t>
  </si>
  <si>
    <t>3110201 - Renovation of Shirazi ECDE Centre in Ramisi ward</t>
  </si>
  <si>
    <t>3110201 - Construction of ECDE at Fahamuni in Ramisi ward</t>
  </si>
  <si>
    <t>3110201 - Construction of Mwabandari ECDE in Pongwe Kikoneni ward</t>
  </si>
  <si>
    <t>3110201 - Renovation of Mudumu ECDE in Dzombo ward</t>
  </si>
  <si>
    <t>3110201 - Construction of Majimoto ECDE centre in Dzombo ward</t>
  </si>
  <si>
    <t>3110201 - Renovation of Matoroni ECDE in Vanga ward</t>
  </si>
  <si>
    <t>3110201 - Renovation of Kidziweni ECDE in Vanga ward</t>
  </si>
  <si>
    <t>3110201 - Construction of toilet at Jasini ECDE centre in Vanga ward</t>
  </si>
  <si>
    <t>3110201 - Renovation of Nzora ECDE centre in Tsimba/Golini ward</t>
  </si>
  <si>
    <t>3110201 - Renovation of Mabanda ECDE in Mkongani ward</t>
  </si>
  <si>
    <t>3110201 - Construction of Shesheni ECDE centre  in Ndavaya ward</t>
  </si>
  <si>
    <t>3110201 - Construction of Chidundumo ECDE centre in Kinango ward</t>
  </si>
  <si>
    <t>3110201 - Electricity connection to Vocational Training Centres</t>
  </si>
  <si>
    <t>3110201 - Construction of a Twin workshop at Ukunda VTC in Ukunda ward</t>
  </si>
  <si>
    <t>3110201 - Completion of Ukunda VTC Phase 1 Perimeter wall</t>
  </si>
  <si>
    <t>3110201 - Construction of a Hostel at Shimoni VTC in Pongwe/Kikoneni ward</t>
  </si>
  <si>
    <t>3110201 - Construction of a twin workshop at Mrima VTC in Dzombo ward</t>
  </si>
  <si>
    <t>3110201 - Construction of a perimeter wall at Manda VTC in Mwereni ward</t>
  </si>
  <si>
    <t>3110201 - Construction of Perimeter wall at Tiwi VTC in Tiwi ward Phase 1</t>
  </si>
  <si>
    <t>3110201 - Construction of Boys Hostel at Msulwa VTC in Kubo south Phase 1</t>
  </si>
  <si>
    <t>3110201 - Renovation of Lukore VTC 2 classrooms in Kubo South</t>
  </si>
  <si>
    <t>3110201 - Construction of Phase 1 Sabrina VTC Perimeter wall in Mkongani ward</t>
  </si>
  <si>
    <t>3110201 - Construction of a girl?s hostel at Mwandimu West VTC in Ndavaya ward</t>
  </si>
  <si>
    <t>3110201 - Construction of a perimeter wall in Bang'a VTC in Puma ward</t>
  </si>
  <si>
    <t>3110201 - Renovation of two classrooms at Kinango VTC in Kinago ward  Renovation of two classrooms at Kinango VTC in Kinago ward</t>
  </si>
  <si>
    <t>3110201 - Construction of a Perimeter wall makina VTC in Macknon ward</t>
  </si>
  <si>
    <t>3110201 - Equipping of welding workshop at Kamale VTC in Samburu Chengoni ward</t>
  </si>
  <si>
    <t>3110201 - Construction of Perimeter fence at Mavirivirini VTC in Mwavumbo ward</t>
  </si>
  <si>
    <t>3110201 - Construction of Mazeras VTC Phase  Triple workshop in Kasemeni ward</t>
  </si>
  <si>
    <t>3110201 - Support to youth empowerment in Blue Economy in Kasemeni ward</t>
  </si>
  <si>
    <t>3110202 - Upgrading of Mwabungo polytechnic to a centre of excellence</t>
  </si>
  <si>
    <t>3111109 - Purchase of tools and Equipment for all VTC centres</t>
  </si>
  <si>
    <t>3111504 - Energy saving Jikos in all wards</t>
  </si>
  <si>
    <t>3111504 - Purchase installation and repair of water harvesting systems in all W</t>
  </si>
  <si>
    <t>2640499 - Grant to Kwawasco</t>
  </si>
  <si>
    <t>2640599 - Water Sanitation and Development Project</t>
  </si>
  <si>
    <t>3111499 - Procurement of Treatment Chemicals &amp; water quality testing</t>
  </si>
  <si>
    <t>3111499 - Environmental Impact Assessment and Water Abstraction Authorization</t>
  </si>
  <si>
    <t>3111499 - Water Resources Authority (WRA) permits</t>
  </si>
  <si>
    <t>3111502 - Survey and Design of water pipelines within the county</t>
  </si>
  <si>
    <t>3111502 - Pipeline  from Murunguni ? Bishop Kalu &amp; Amani in Puma &amp; Kinango Wards</t>
  </si>
  <si>
    <t>3111502 - Water tower and 500M pipeline extension at Maramba kwa Mwamtindi</t>
  </si>
  <si>
    <t>3111502 - Pipeline Mwakayamba borehole to Kwa Wanje  Kwa Mwachumba in Kinondo</t>
  </si>
  <si>
    <t>3111502 - Pipe extension from Kiuzini borehole to kwa Malamba  in Kinondo</t>
  </si>
  <si>
    <t>3111502 - Pipeline Extension from Simkumbe Borehole in Tiwi ward</t>
  </si>
  <si>
    <t>3111502 - Drilling and equipping of a BH &amp; extension at Mkomatendegwa in Kinond</t>
  </si>
  <si>
    <t>3111502 - Water tower at Kwa Tagalala and extension to Kwa Bengo in Kinondo</t>
  </si>
  <si>
    <t>3111502 - Extension of water pipeline from Mkanda to Maphombe  in Ramisi ward</t>
  </si>
  <si>
    <t>3111502 - Extension of line,Marigiza tower,Madzokani,Voroni Muembeni in Ramisi</t>
  </si>
  <si>
    <t>3111502 - Pipeline extension of Panama ? Shimoni Phase II in Pongwe Kikoneni</t>
  </si>
  <si>
    <t>3111502 - 3070100235 Pipeline extension from Kivuma-Kaogeswa centre at Majoreni in Kikonen</t>
  </si>
  <si>
    <t>3111502 - Pipeline Extension from Bengo to Mgome phase II in Dzombo ward</t>
  </si>
  <si>
    <t>3111502 - Pipeline extension from Mkuduru A Borehole in Dzombo Ward</t>
  </si>
  <si>
    <t>3111502 - Pipeline extension from Dzombo Primary,Chakaya mwembe in Dzombo</t>
  </si>
  <si>
    <t>3111502 - Construction of tower installation of  pump at Pangani in Mwereni</t>
  </si>
  <si>
    <t>3111502 - Construction of water tower at Dzuho ra Mawe in Mwereni ward</t>
  </si>
  <si>
    <t>3111502 - Pipeline extension frm Chimya,Chimya dispensary in Tsimba Golini</t>
  </si>
  <si>
    <t>3111502 - Extension of pipeline from Stage ya Mhogo to Patanani slaughter house</t>
  </si>
  <si>
    <t>3111502 - Drilling,equipping of a solar borehole with water tower at Simkumbe</t>
  </si>
  <si>
    <t>3111502 - Water pipeline from Mrihi wa Bibi - Kwa Mama Anastacia Muthee in Kubo</t>
  </si>
  <si>
    <t>3111502 - Construction of a water pipeline from Tangini - Makwang'ani in Kubo</t>
  </si>
  <si>
    <t>3111502 - Rehabilitation of Shimba Hills water supply system Kubo South Ward</t>
  </si>
  <si>
    <t>3111502 - Pipeline extension from Msulwa to Majimboni  in Kubo South</t>
  </si>
  <si>
    <t>3111502 - 3070100234 Rehabilitation of Mtsangatamu - Mkongani water pipeline in Mkongani w</t>
  </si>
  <si>
    <t>3111502 - Pipeline extension from Burani - Chibuyuni Mafusi in Mkongani ward</t>
  </si>
  <si>
    <t>3111502 - Rehabilitation of Magwasheni,Mbegani line, line toTiribe and pump</t>
  </si>
  <si>
    <t>3111502 - Installation of a flood light at Nyalani  Pumping Station in Puma</t>
  </si>
  <si>
    <t>3111502 - Construction of Booster pump at Kinango Baraza park to boost pressure</t>
  </si>
  <si>
    <t>3111502 - Rehabilitation of Kiziamonzo,Dumbule, Chiphangani pipes in Kinango ward</t>
  </si>
  <si>
    <t>3111502 - Pipeline extension from Kwa Mwalolo to Chilongoni in Kinango ward</t>
  </si>
  <si>
    <t>3111502 - Pipeline extension from Moyeni to Kwa Lukongo in Kinango ward</t>
  </si>
  <si>
    <t>3111502 - Pipeline extension from Mtsangatifu to Mwaluganje primary in Kinango</t>
  </si>
  <si>
    <t>3111502 - Expansion &amp; Rehabilitation of Mgalani- Busho- Kilibasi water pipeline</t>
  </si>
  <si>
    <t>3111502 - Construction of Mnagoni-Luwanga and Ng?onzini water pipeline in Sambu</t>
  </si>
  <si>
    <t>3111502 - Kalalani water improvement system in Mwavumbo ward</t>
  </si>
  <si>
    <t>3111502 - Vikinduni ? Chigombero C, B &amp; A pipeline phase II in Mwavumbo ward</t>
  </si>
  <si>
    <t>3111502 - Lutsangani - M'bande - Chidzipwa pipeline extension in Mwavumbo</t>
  </si>
  <si>
    <t>3111502 - Extension of water pipeline from  Mtaa dam to Mtaa B Village</t>
  </si>
  <si>
    <t>3111502 - Repair and maintenance of Hanje Chigato water pipeline in Kasemeni</t>
  </si>
  <si>
    <t>3111502 - Mazeras Mabirikani - Mwamdudu water pipeline in Kasemeni ward</t>
  </si>
  <si>
    <t>3111502 - Mazeras mision offtake</t>
  </si>
  <si>
    <t>3111502 - Supply and delivery of drilling materials</t>
  </si>
  <si>
    <t>3111502 - Drilling &amp; equipping of a borehole and piping to Kizuka Family- Kinon</t>
  </si>
  <si>
    <t>3111502 - Rehabilitation of Dungumale borehole in Kinondo ward</t>
  </si>
  <si>
    <t>3111502 - Drilling and equipping of solar powered BH at Ibin Sinaa dispensary i</t>
  </si>
  <si>
    <t>3111502 - Drilling and equipping of Mwaivu BH with water tower in Kinondo ward</t>
  </si>
  <si>
    <t>3111502 - Drilling and equipping of Dabara BH with water tower in Kinondo ward</t>
  </si>
  <si>
    <t>3111502 - Drilling  of a borehole with water tower at Ndugumbeni in Kinondo</t>
  </si>
  <si>
    <t>3111502 - Equipping of Majikuko Borehole with a high yield pump in Kinondo</t>
  </si>
  <si>
    <t>3111502 - Solarisation of wells and rehabilitation of  pipeline in Gazi Kinondo</t>
  </si>
  <si>
    <t>3111502 - Drilling of borehole with tower at Magongoni-Kigaleni in Kinondo</t>
  </si>
  <si>
    <t>3111502 - Installation of Bomani BH in Ramisi ward</t>
  </si>
  <si>
    <t>3111502 - Solarisation of Vwivwini PS borehole in Pongwe Kikoneni Ward</t>
  </si>
  <si>
    <t>3111502 - Drilling  Mwangwei Dispensary Borehole in Pongwe/Kikoneni</t>
  </si>
  <si>
    <t>3111502 - Drilling and Equipping of Mwahoa borehole in Pongwe Kikoneni</t>
  </si>
  <si>
    <t>3111502 - Rehabilitation of Mwarutswa Center and kanana center boreholes in Pon</t>
  </si>
  <si>
    <t>3111502 - Drilling and equipping of Majimoto borehole in Dzombo ward</t>
  </si>
  <si>
    <t>3111502 - Installation of Jorori borehole and pipeline extension in Tsimba Goli</t>
  </si>
  <si>
    <t>3111502 - Installation,electrification of a borehole at Jeza inTsimba Golini</t>
  </si>
  <si>
    <t>3111502 - Drillling and equiping of a borehole at Mwauchi village in Waa/Ngombe</t>
  </si>
  <si>
    <t>3111502 - Drilling   of a borehole at Madibwani dispensary in Waa-Ngombeni</t>
  </si>
  <si>
    <t>3111502 - Drilling of borehole at Kombani Kiferejini Kwa Nyale in Waa-Ngombeni</t>
  </si>
  <si>
    <t>3111502 - Drilling  and equipping of a borehole at Tumbula in Waa-Ngombeni</t>
  </si>
  <si>
    <t>3111502 - Drilling  and equipping of a borehole at Mwelein Waa-Ngombeni</t>
  </si>
  <si>
    <t>3111502 - Drilling  and equipping of a borehole at Mwatate in Waa-Ngombeni</t>
  </si>
  <si>
    <t>3111502 - Drilling of borehole Ngombeni Moshini kwa Mzee Atta in Waa-Ngombeni</t>
  </si>
  <si>
    <t>3111502 - Drilling of borehole at Makunguni Kwa Mama Masika  in Waa-Ngombeni</t>
  </si>
  <si>
    <t>3111502 - Drilling  of a borehole at Kwa Mwachiuyu in Waa-Ngombeni ward</t>
  </si>
  <si>
    <t>3111502 - Drilling of a borehole at Voroni Kwa Mwangalieni in Waa-Ngombeni</t>
  </si>
  <si>
    <t>3111502 - Drilling,equipping of a solar borehole with water tower at Chai Mabu</t>
  </si>
  <si>
    <t>3111502 - Drilling and equipping of solar BH with water tower at Mwachema in Ti</t>
  </si>
  <si>
    <t>3111502 - Drilling and equipping of solar BH with water tower at Dzombo in Tiwi</t>
  </si>
  <si>
    <t>3111502 - Drilling of a BH at Maweni village in Tiwi ward</t>
  </si>
  <si>
    <t>3111502 - Rehabilitation of Ngoto Borehole and  pipes to Ngowa Magodzoni in Tiwi</t>
  </si>
  <si>
    <t>3111502 - Drilling of a BH at Likoni ya Mwaluvanga in Kubo South ward</t>
  </si>
  <si>
    <t>3111502 - Equipping of borehole at Mawia in Kubo South ward</t>
  </si>
  <si>
    <t>3111502 - Drilling &amp; equipping of Borehole at Jimbo in Kubo South Ward</t>
  </si>
  <si>
    <t>3111502 - Drilling and Equipping of a  Borehole at Msulwa in Kubo South ward</t>
  </si>
  <si>
    <t>3111502 - Installation of solar pump at Manyatta borehole in Kubo South ward</t>
  </si>
  <si>
    <t>3111502 - Driling and equipping of Borehole at Kinango Ndogo</t>
  </si>
  <si>
    <t>3111502 - Drilling and equipping of aborehole at Kilindini in Mkongani ward</t>
  </si>
  <si>
    <t>3111502 - Drilling and equipping of a borehole at Mtsangatamu(Votya) in Mkongan</t>
  </si>
  <si>
    <t>3111502 - Drilling  and equipping of a borehole with water tower at Pumwani</t>
  </si>
  <si>
    <t>3111502 - Rehabilitation of Lwara primary school borehole in Mkongani ward</t>
  </si>
  <si>
    <t>3111502 - Purchase and installation of water tank at Dziwe ra simba in Mkongani</t>
  </si>
  <si>
    <t>3111502 - Drilling of a borehole at Mkomba Mekka in Mkongani ward</t>
  </si>
  <si>
    <t>3111502 - Installation of Demineralization facility at Kituu Borehole in Mackin</t>
  </si>
  <si>
    <t>3111502 - Survey and Design of water pans and small Dams</t>
  </si>
  <si>
    <t>3111502 - Construction of Tingani dam phase I in Mwereni ward</t>
  </si>
  <si>
    <t>3111502 - Construction of Tingani dam phase 2 in Mwereni ward</t>
  </si>
  <si>
    <t>3111502 - Flag ship project: Construction of large dam, Umoja dam in Mwereni ward Phase 2</t>
  </si>
  <si>
    <t>3111502 - Construction of Umoja Dam I  and piping in Mwereni Ward</t>
  </si>
  <si>
    <t>3111502 - Construction of Kizibe Dam</t>
  </si>
  <si>
    <t>3111502 - Expansion and distillation of Kakindu dam in Ndavaya ward</t>
  </si>
  <si>
    <t>3111502 - Expansion and distillation of Bumani dam at Gulanze  in Ndavaya ward</t>
  </si>
  <si>
    <t>3111502 - Expantion and distilation of Magongoni dam</t>
  </si>
  <si>
    <t>3111502 - Construction of Njalo water pan in Puma ward</t>
  </si>
  <si>
    <t>3111502 - Rehabilitation of Bekadzo dam (Concrete spill way) in Puma ward</t>
  </si>
  <si>
    <t>3111502 - Adoption of Polyethylene for the Kibaoni Moyeni pipeline in Kinango</t>
  </si>
  <si>
    <t>3111502 - Construction of  tower at kizingo irrigation scheme in Mackinon road</t>
  </si>
  <si>
    <t>3111502 - Flag ship project: Construction Kilibasi dam phase 2 Treatment and line in Mackinon Road</t>
  </si>
  <si>
    <t>3111502 - Flagship Project: Construction of Silaloni Dam Phase III: Pipeline extension in Samburu</t>
  </si>
  <si>
    <t>3111502 - Flagship project: Construction of Bofu Dam Phase III: Pipeline extension in Kasemeni</t>
  </si>
  <si>
    <t>3111504 - Maintenance of Community Water Projects for Community Managed Schemes</t>
  </si>
  <si>
    <t>3111504 - Training and facilitation of Registration of community WUA</t>
  </si>
  <si>
    <t>3110402 - Tarmacking of Mkilo- Kalalani- Mavirivirini Rd - Phase 3-Mwavumbo war</t>
  </si>
  <si>
    <t>3110402 - Tarmacking of Mwangwei-Majoreni road in Pongwe Kikoneni ward</t>
  </si>
  <si>
    <t>3110402 - Tarmacking of Vinuni - Tiwi Sokoni Road - Phase II in Tiwi ward</t>
  </si>
  <si>
    <t>3110402 - Survey and Demarcation of County Roads</t>
  </si>
  <si>
    <t>3110402 - Tarmacking of a section of Vyongwani - Lunguma rd at Vyongwani dispen</t>
  </si>
  <si>
    <t>3110402 - Purchase of shovel machinery for roads rehabilitation</t>
  </si>
  <si>
    <t>3110402 - County machinery for roads development-fuel</t>
  </si>
  <si>
    <t>3110402 - Opening of Gombato Dispensary road in Bongwe/Gombato</t>
  </si>
  <si>
    <t>3110402 - Cabro paving of Kidzangoni-Diamond Road</t>
  </si>
  <si>
    <t>3110402 - Rehabilitation of Bongwe Mulungunipa road</t>
  </si>
  <si>
    <t>3110402 - Rehabilitation of Bongwe Vukani road</t>
  </si>
  <si>
    <t>3110402 - Extension of cabro paving Redeemed church-Cooperative in Ukunda</t>
  </si>
  <si>
    <t>3110402 - Cabro paving of Makelele to Mkwakwani ECDE centre road</t>
  </si>
  <si>
    <t>3110402 - Cabro paving of Kona Ya Musa -Ratinga road</t>
  </si>
  <si>
    <t>3110402 - Cabro paving of Willow -Tallying Point Club road</t>
  </si>
  <si>
    <t>3110402 - Opening  of Mwabungo primary school-Kambe road in Kinondo</t>
  </si>
  <si>
    <t>3110402 - Opening of Mwembe Kijembe - Mwaivu - Kona Ya Masai road</t>
  </si>
  <si>
    <t>3110402 - Murraming of Saba saba - Majikuko primary school road</t>
  </si>
  <si>
    <t>3110402 - Murraming of Magomani-Masindeni road</t>
  </si>
  <si>
    <t>3110402 - Murraming of Kinondo fuso-Ndugumbeni road</t>
  </si>
  <si>
    <t>3110402 - Murraming of Kona - Fioni Primary road</t>
  </si>
  <si>
    <t>3110402 - Murraming of Kizimukazi - Shine Yetu road</t>
  </si>
  <si>
    <t>3110402 - Rehabilitation of Golasingo - Kinondo kwetu road KRB</t>
  </si>
  <si>
    <t>3110402 - Murraming of Mchinjirini Junction ?Mwachande Road in Ramisi</t>
  </si>
  <si>
    <t>3110402 - Murraming and grading of Vingujini - Mwandamu road in Ramisi ward</t>
  </si>
  <si>
    <t>3110402 - Rehabilitation of Kona Ya Polisi-Msambweni Hospital Road</t>
  </si>
  <si>
    <t>3110402 - Cabro Paving of Eshu- Maphombe road</t>
  </si>
  <si>
    <t>3110402 - Murraming and grading of Mafisini - Magodi road</t>
  </si>
  <si>
    <t>3110402 - Rehabilitation of Vidungeni dispensary Milalani road</t>
  </si>
  <si>
    <t>3110402 - Rehabilitation of Makadamia Mwagundu road</t>
  </si>
  <si>
    <t>3110402 - Grading and Murraming of Mwambao ? Fikirini road</t>
  </si>
  <si>
    <t>3110402 - Grading and graveling of Nikaphu ? Wasaa ? Mwarutswa road</t>
  </si>
  <si>
    <t>3110402 - Opening of Mshiu-Mwakitsozi Road</t>
  </si>
  <si>
    <t>3110402 - Cabro paving of Mwangwei - Kiruku in Pongwe/Kikoneni Ward</t>
  </si>
  <si>
    <t>3110402 - Cabro paving of Majoreni Primary School road</t>
  </si>
  <si>
    <t>3110402 - Rehabilitation of Mangwei Ganda road</t>
  </si>
  <si>
    <t>3110402 - cabro paving of Chigombero town KRB</t>
  </si>
  <si>
    <t>3110402 - Rehabilitation of Mwabovo makambani Majimoto road in Dzombo ward</t>
  </si>
  <si>
    <t>3110402 - Grading and Murraming of Menzamwenye ? Kinyungu road</t>
  </si>
  <si>
    <t>3110402 - Rehabilitation of Mwangulu-Kwa Nyanje Road</t>
  </si>
  <si>
    <t>3110402 - Rehabilitation of Mtumwa Magombani Kalalani Mwakalanga road</t>
  </si>
  <si>
    <t>3110402 - Murraming culverting of Kidomaya primary Matoroni through Perani Rd</t>
  </si>
  <si>
    <t>3110402 - Rehabilitation of Lungalunga ABC Church road</t>
  </si>
  <si>
    <t>3110402 - Rehabilitation of Tsuini Juakali Ngathini road</t>
  </si>
  <si>
    <t>3110402 - Rehabilitation Nzora Primary Manjera Mosque Chitsakatseni road</t>
  </si>
  <si>
    <t>3110402 - Rehabilitation of Mbegani -Dima-Vukani road</t>
  </si>
  <si>
    <t>3110402 - Installation of culverts at Kombani Bowa Estate  in Waa/Ngo'mbeni war</t>
  </si>
  <si>
    <t>3110402 - Cabro paving of Kigato-Muongoni rd in Waa Ng'ombeni ward</t>
  </si>
  <si>
    <t>3110402 - Cabro paving of Waa stage to Makondeni in Waa -Ng'ombeni</t>
  </si>
  <si>
    <t>3110402 - Cabro paving of Waa stage to Waa Girls Secondary School</t>
  </si>
  <si>
    <t>3110402 - Installation of a drift and culvert at Chikola village in Tiwi ward</t>
  </si>
  <si>
    <t>3110402 - Murraming of Sokoni-Mwamlongo VTC road Tiwi Ward</t>
  </si>
  <si>
    <t>3110402 - Rehabilitation of Magodzoni Muungano Vukani road</t>
  </si>
  <si>
    <t>3110402 - Rehabilitation of Tiwi sokoni Kirima road</t>
  </si>
  <si>
    <t>3110402 - Rehabilitation of Majimboni-Kidongo road in Kubo south ward</t>
  </si>
  <si>
    <t>3110402 - Grading murraming  Magwasheni Mkomani Mkundi Mnyalatson Tiribe road</t>
  </si>
  <si>
    <t>3110402 - Rehabilitation of checkpoint Mwaluvanga Likoni road</t>
  </si>
  <si>
    <t>3110402 - Rehabilitation of Mwangosho- Noloni road in Mkongani ward</t>
  </si>
  <si>
    <t>3110402 - Rehabilitation of Mwaluphamba Kajiweni Zion road</t>
  </si>
  <si>
    <t>3110402 - Rehabilitation of Mwachanda ?Dzoyahewa ? Mtsamviani road</t>
  </si>
  <si>
    <t>3110402 - Rehabilitation of Mwachanda Mbita road</t>
  </si>
  <si>
    <t>3110402 - Rehabilitation of Gulanze(Kwa Mgaza) Ndauni Kafichoni Mbwaleni road</t>
  </si>
  <si>
    <t>3110402 - Rehabilitation of Vigurungani -Nyango road</t>
  </si>
  <si>
    <t>3110402 - Rehabilitation of Mazola Mabamani Bishop Kalu road</t>
  </si>
  <si>
    <t>3110402 - Rehabilitation of Dzimanya Chidzaya road</t>
  </si>
  <si>
    <t>3110402 - Rehabilitation of Yapha- Kibandaongo road</t>
  </si>
  <si>
    <t>3110402 - Rehabilitation of Kinango- Gwadu road</t>
  </si>
  <si>
    <t>3110402 - Opening of Kwa Gate to Mwanyundo road</t>
  </si>
  <si>
    <t>3110402 - Rehabilitation of Yapha Kibandaongo- Mwembeni road</t>
  </si>
  <si>
    <t>3110402 - Rehabilitation of Mnagoni-Kidogoeni-Said Bodwe road</t>
  </si>
  <si>
    <t>3110402 - Murraming of Chigutu- Ryakalui to Makamini road in Mackinon ward</t>
  </si>
  <si>
    <t>3110402 - Rehabilitation of Mgalani Busho Kilibasi road</t>
  </si>
  <si>
    <t>3110402 - Rehabilitation of Taru Vidzangoni Gurujo road</t>
  </si>
  <si>
    <t>3110402 - Cabro paving in Samburu town in Samburu/Chengoni ward</t>
  </si>
  <si>
    <t>3110402 - Opening and grading of Kwa Kadogo-Chamamba-Mwandoni road</t>
  </si>
  <si>
    <t>3110402 - Rehabilitation of Kinagoni Kituoni Bumburi road</t>
  </si>
  <si>
    <t>3110402 - Rehabilitation of Kinagoni Luanga Mnagoni road</t>
  </si>
  <si>
    <t>3110402 - Rehabilitation of Samburu Mwembeni road</t>
  </si>
  <si>
    <t>3110402 - Grading and Gravelling of Gwasheni-Mwabila road in Mwavumbo ward</t>
  </si>
  <si>
    <t>3110402 - Rehabilitation of Kichinjioni-Mnavuni-Magonogo Tisa road</t>
  </si>
  <si>
    <t>3110402 - Rehabilitation of Kichinjioni Mnavuni Magongo tisa road</t>
  </si>
  <si>
    <t>3110402 - Grading and murraming of Doti- Guro road in Kasemeni ward</t>
  </si>
  <si>
    <t>3110402 - Opening of Chikomani- Mnyenzeni</t>
  </si>
  <si>
    <t>3110402 - Murraming of Bonje forest to Msikitini- Bonje bridge in Kasemeni ward</t>
  </si>
  <si>
    <t>3110402 - Opening of Vikolani-Deri ya Mnavu ? Mwangana road in Vikolani</t>
  </si>
  <si>
    <t>3110402 - Grading and murraming of Katundani-Mkanyeni-Doti road</t>
  </si>
  <si>
    <t>3110402 - Rehabilitation of Majengo Bofu Mtaa road</t>
  </si>
  <si>
    <t>3111504 - Erection of a solar powered floodlight at Pilau area</t>
  </si>
  <si>
    <t>3111504 - Erection of solar powered floodlights at Mbuwani dispensary</t>
  </si>
  <si>
    <t>3111504 - Installation of solar powered lights frm Msikiti Nuru  Mkwakwani rd</t>
  </si>
  <si>
    <t>3111504 - Installation of  floodlight at  the junction of Mwakasi</t>
  </si>
  <si>
    <t>3111504 - Installation of solar powered floodlights at Gazi primary school</t>
  </si>
  <si>
    <t>3111504 - Installation of streetlights at Vuga</t>
  </si>
  <si>
    <t>3111504 - Installation of a floodlight at Ziwani  in Tsimba Golini ward</t>
  </si>
  <si>
    <t>3111504 - Installation of streetlights from Makondeni to Matuga road in Waa-Ng'ombeni</t>
  </si>
  <si>
    <t>3111504 - Installation of solar powered floodlight at Chirima in Tiwi ward</t>
  </si>
  <si>
    <t>3111504 - Installation of solar powered Streetlights from Tiwi Sports - Beach</t>
  </si>
  <si>
    <t>3111504 - Installation of streetlights at Mtsanga Tamu</t>
  </si>
  <si>
    <t>3111504 - Installation of solar powred floodlight  at Mwakijembe town</t>
  </si>
  <si>
    <t>3111504 - Installation of a floodlight at Towa (Makina ya chini)  in Mackinon road ward</t>
  </si>
  <si>
    <t>3111504 - Installation of a floodlight at Mwabila Centre</t>
  </si>
  <si>
    <t>3111504 - Installation of solar powered floodlight at Vikolani</t>
  </si>
  <si>
    <t>3111504 - Installation of solar powered floodlight at Kasemeni centre</t>
  </si>
  <si>
    <t>3110504 - Cabro paving of Jogoo ground road in Gombato Bongwe ward</t>
  </si>
  <si>
    <t>3110504 - Construction of washrooms at Papillion Beach access road Ukunda ward</t>
  </si>
  <si>
    <t>3110504 - Construction of Wasini women board walk restaurant/ eatery Phase III</t>
  </si>
  <si>
    <t>3110504 - Opening up of African Pool phase I in Tiwi ward</t>
  </si>
  <si>
    <t>3110504 - Establishment of Community Wi-Fi Centres</t>
  </si>
  <si>
    <t>3110504 - Expansion of Broadband Connectivity (Internet Rollover)</t>
  </si>
  <si>
    <t>3110504 - Installation of Bulk SMS System</t>
  </si>
  <si>
    <t>3110302 - Renovation of the County Public Service Board  office Building</t>
  </si>
  <si>
    <t>3111120 - Supply and delivery of two containers</t>
  </si>
  <si>
    <t>3110302 - Refurbishment of Dzombo ward office in Dzombo ward</t>
  </si>
  <si>
    <t>3111120 - Purchase of Steel Skip Bins</t>
  </si>
  <si>
    <t>3111504 - Construction of administrative unit at Mackinon Road</t>
  </si>
  <si>
    <t>3110701 - Supply of water boozer for Kinango/Samburu s/county Health facilities</t>
  </si>
  <si>
    <t>3110701 - Purchase of an ambulance for Kilimangodo dispensary  in Mwereni ward</t>
  </si>
  <si>
    <t>3111504 - Other Infrastructure and Civil Works</t>
  </si>
  <si>
    <t>3111504 - Provision and operationalization of X-ray at Tiwi RHTC in Tiwi ward</t>
  </si>
  <si>
    <t>3111504 - Provision of a backup solar pannels at Tiwi RHTC in Tiwi ward</t>
  </si>
  <si>
    <t>3111504 - Construction of a labaratory at Mwamanga dispensary</t>
  </si>
  <si>
    <t>3111504 - Construction of perimeter wall at Kilolapwa dispensary Phase 1</t>
  </si>
  <si>
    <t>3111504 - Construction of a general ward at Eshu dispensary</t>
  </si>
  <si>
    <t>3111504 - Renovation of Mwananyamala dispensary</t>
  </si>
  <si>
    <t>3111504 - Construction of an X-ray block at Mamba dispensary</t>
  </si>
  <si>
    <t>3111504 - Construction of a staff house at Kasemeni Dispensary</t>
  </si>
  <si>
    <t>3111504 - Renovation of staff houses Kilimangodo Health Centre and water tank</t>
  </si>
  <si>
    <t>3111504 - Renovation of Vyongwani dispensary</t>
  </si>
  <si>
    <t>3111504 - Renovation of staff house at Mazumalume dispensary</t>
  </si>
  <si>
    <t>3111504 - Construction of staff house at Galana dispensary</t>
  </si>
  <si>
    <t>3111504 - Construction of a labaratory at Chitsanze dispensary</t>
  </si>
  <si>
    <t>3111504 - Renovation and equipping of the exising Waa dispensary</t>
  </si>
  <si>
    <t>3111504 - Construction,equipping of general ward at Shimba Hills dispensary</t>
  </si>
  <si>
    <t>3111504 - Renovation of Mwaluvanga of dispensary staff house</t>
  </si>
  <si>
    <t>3111504 - Equiping of a maternity at Mbegani Dispensary</t>
  </si>
  <si>
    <t>3111504 - Construction of maternity wing at Mbuluni dispensary</t>
  </si>
  <si>
    <t>3111504 - Construction of staff houses at Rorogi dispensary</t>
  </si>
  <si>
    <t>3111504 - Construction of staff house at Chidzaya Dispensary</t>
  </si>
  <si>
    <t>3111504 - Construction of a laboratory block at Mackinon road dispensary</t>
  </si>
  <si>
    <t>3111504 - Construction of chainlink and live fence  of Silaloni dispensary</t>
  </si>
  <si>
    <t>3111504 - Construction of a maternity wing at Mwangea dispensary</t>
  </si>
  <si>
    <t>3111504 - Construction of X-ray block at Mwanda health center in Mwavumbo ward</t>
  </si>
  <si>
    <t>3111504 - Renovation of Mkanyeni dispensary</t>
  </si>
  <si>
    <t>3111504 - Renovation of Mabesheni Dispensary</t>
  </si>
  <si>
    <t>3112299 - Equipping of lab facilities and minor theatre at Diani health centre</t>
  </si>
  <si>
    <t>3112299 - Installation of solar panels at Diani health centre</t>
  </si>
  <si>
    <t>3112299 - Equipping of a Lab at Mlungunipa Dispensary</t>
  </si>
  <si>
    <t>3112299 - Equipping of a  general ward at Mvindeni dispensary</t>
  </si>
  <si>
    <t>3112299 - Equipping of a ward at Mamba dispensary</t>
  </si>
  <si>
    <t>3112299 - Equipping of Vitsangalaweni dispensary</t>
  </si>
  <si>
    <t>3112299 - Equipping of the two existing wards at Kilimangodo dispensary</t>
  </si>
  <si>
    <t>Total Net Expenditure vote D3061 Total</t>
  </si>
  <si>
    <t>Total Net Expenditure vote D3063 Total</t>
  </si>
  <si>
    <t>Total Net Expenditure vote D3064 Total</t>
  </si>
  <si>
    <t>Total Net Expenditure vote D3065 Total</t>
  </si>
  <si>
    <t>Total Net Expenditure vote D3066 Total</t>
  </si>
  <si>
    <t>Total Net Expenditure vote D3067 Total</t>
  </si>
  <si>
    <t>Total Net Expenditure vote D3069 Total</t>
  </si>
  <si>
    <t>Total Net Expenditure vote D3070 Total</t>
  </si>
  <si>
    <t>Total Net Expenditure vote D3071 Total</t>
  </si>
  <si>
    <t>Total Net Expenditure vote D3072 Total</t>
  </si>
  <si>
    <t>Total Net Expenditure vote D3073 Total</t>
  </si>
  <si>
    <t>Total Net Expenditure vote D3074 Total</t>
  </si>
  <si>
    <t>Total Net Expenditure vote D3075 Total</t>
  </si>
  <si>
    <t>Total Net Expenditure vote D3076 Total</t>
  </si>
  <si>
    <t>Total Net Expenditure vote D3079 Total</t>
  </si>
  <si>
    <t>Total Net Expenditure vote D3080 Total</t>
  </si>
  <si>
    <t>Grants</t>
  </si>
  <si>
    <t xml:space="preserve"> Chief Officer Lands Imprest</t>
  </si>
  <si>
    <t>Kwale County Locally Climate Change Fund</t>
  </si>
  <si>
    <t xml:space="preserve">Kwale County Uig Account </t>
  </si>
  <si>
    <t>Kenya Informal Settlements Improvement Project</t>
  </si>
  <si>
    <t>Chief Officer Med And Public Health Services</t>
  </si>
  <si>
    <t>12th August 2014</t>
  </si>
  <si>
    <t>COUNTY:.KWALE COUNTY GOVERNMENT.</t>
  </si>
  <si>
    <t xml:space="preserve">Salary Journals for the month of November for the below departments were posted in ifmis in the month of January </t>
  </si>
  <si>
    <t>Community Development, Culture &amp; Talent Management</t>
  </si>
  <si>
    <t>County Executive Services</t>
  </si>
  <si>
    <t xml:space="preserve">Finance &amp; Economic Planning </t>
  </si>
  <si>
    <t>Infrastructure Development &amp; Public Works</t>
  </si>
  <si>
    <t>Land, Physical Planning &amp; Natural Resources</t>
  </si>
  <si>
    <t>Public Service &amp; Administration</t>
  </si>
  <si>
    <t>Tourism, Promotion, Ict &amp; Investment</t>
  </si>
  <si>
    <t>Trade &amp; Co-Operative Development</t>
  </si>
  <si>
    <t>Equitable Share</t>
  </si>
  <si>
    <t>Aggregated Industrial park</t>
  </si>
  <si>
    <t>Other Grants</t>
  </si>
  <si>
    <t>Cess</t>
  </si>
  <si>
    <t>Land Rates</t>
  </si>
  <si>
    <t>Single/Business Permits</t>
  </si>
  <si>
    <t>Property Rent</t>
  </si>
  <si>
    <t>Conservancy Administration</t>
  </si>
  <si>
    <t>Administration Control Fees and Charges</t>
  </si>
  <si>
    <t>Other Fines, Penalties, And Forfeiture Fees</t>
  </si>
  <si>
    <t>Physical Planning and Development</t>
  </si>
  <si>
    <t>Parking Fees</t>
  </si>
  <si>
    <t>Market Fees</t>
  </si>
  <si>
    <t>Advertising</t>
  </si>
  <si>
    <t>Hire Of County Assets</t>
  </si>
  <si>
    <t>Miscellaneous receipts</t>
  </si>
  <si>
    <t>Public Health Service Fees</t>
  </si>
  <si>
    <t>Hospital Fees</t>
  </si>
  <si>
    <r>
      <rPr>
        <i/>
        <sz val="12"/>
        <color rgb="FF000000"/>
        <rFont val="Times New Roman"/>
        <family val="1"/>
        <charset val="1"/>
      </rPr>
      <t>(a)</t>
    </r>
    <r>
      <rPr>
        <i/>
        <sz val="7"/>
        <color rgb="FF000000"/>
        <rFont val="Times New Roman"/>
        <family val="1"/>
        <charset val="1"/>
      </rPr>
      <t xml:space="preserve">   </t>
    </r>
    <r>
      <rPr>
        <i/>
        <sz val="12"/>
        <color rgb="FF000000"/>
        <rFont val="Times New Roman"/>
        <family val="1"/>
        <charset val="1"/>
      </rPr>
      <t>cess comprise of fish cess that has not been collected at all because the new finance act has not been fully implemented</t>
    </r>
  </si>
  <si>
    <r>
      <rPr>
        <i/>
        <sz val="12"/>
        <color rgb="FF000000"/>
        <rFont val="Times New Roman"/>
        <family val="1"/>
        <charset val="1"/>
      </rPr>
      <t>(b)</t>
    </r>
    <r>
      <rPr>
        <i/>
        <sz val="7"/>
        <color rgb="FF000000"/>
        <rFont val="Times New Roman"/>
        <family val="1"/>
        <charset val="1"/>
      </rPr>
      <t xml:space="preserve">   </t>
    </r>
    <r>
      <rPr>
        <i/>
        <sz val="12"/>
        <color rgb="FF000000"/>
        <rFont val="Times New Roman"/>
        <family val="1"/>
        <charset val="1"/>
      </rPr>
      <t>land rates are seasonal where we collect more in 1st and 3rd  quarter.</t>
    </r>
  </si>
  <si>
    <r>
      <rPr>
        <i/>
        <sz val="12"/>
        <color rgb="FF000000"/>
        <rFont val="Times New Roman"/>
        <family val="1"/>
        <charset val="1"/>
      </rPr>
      <t>(c)</t>
    </r>
    <r>
      <rPr>
        <i/>
        <sz val="7"/>
        <color rgb="FF000000"/>
        <rFont val="Times New Roman"/>
        <family val="1"/>
        <charset val="1"/>
      </rPr>
      <t xml:space="preserve">    </t>
    </r>
    <r>
      <rPr>
        <i/>
        <sz val="12"/>
        <color rgb="FF000000"/>
        <rFont val="Times New Roman"/>
        <family val="1"/>
        <charset val="1"/>
      </rPr>
      <t>single business permit is also seasonal where we expect to recover in 3rd and 4th quarter.</t>
    </r>
  </si>
  <si>
    <r>
      <rPr>
        <i/>
        <sz val="12"/>
        <color rgb="FF000000"/>
        <rFont val="Times New Roman"/>
        <family val="1"/>
        <charset val="1"/>
      </rPr>
      <t>(d)</t>
    </r>
    <r>
      <rPr>
        <i/>
        <sz val="7"/>
        <color rgb="FF000000"/>
        <rFont val="Times New Roman"/>
        <family val="1"/>
        <charset val="1"/>
      </rPr>
      <t xml:space="preserve">   </t>
    </r>
    <r>
      <rPr>
        <i/>
        <sz val="12"/>
        <color rgb="FF000000"/>
        <rFont val="Times New Roman"/>
        <family val="1"/>
        <charset val="1"/>
      </rPr>
      <t>property rent is mainly composed of ground rent,stall rent and house rent.the underrealisation is due to white house ground rent where there has been intention to build affordable housing by the government.this speculation has made tenants to hold rent payment</t>
    </r>
  </si>
  <si>
    <r>
      <rPr>
        <i/>
        <sz val="12"/>
        <color rgb="FF000000"/>
        <rFont val="Times New Roman"/>
        <family val="1"/>
        <charset val="1"/>
      </rPr>
      <t>(e)</t>
    </r>
    <r>
      <rPr>
        <i/>
        <sz val="7"/>
        <color rgb="FF000000"/>
        <rFont val="Times New Roman"/>
        <family val="1"/>
        <charset val="1"/>
      </rPr>
      <t xml:space="preserve">    </t>
    </r>
    <r>
      <rPr>
        <i/>
        <sz val="12"/>
        <color rgb="FF000000"/>
        <rFont val="Times New Roman"/>
        <family val="1"/>
        <charset val="1"/>
      </rPr>
      <t>parking fees has been allocated bigger budget</t>
    </r>
  </si>
  <si>
    <r>
      <rPr>
        <i/>
        <sz val="12"/>
        <color rgb="FF000000"/>
        <rFont val="Times New Roman"/>
        <family val="1"/>
        <charset val="1"/>
      </rPr>
      <t>(f)</t>
    </r>
    <r>
      <rPr>
        <i/>
        <sz val="7"/>
        <color rgb="FF000000"/>
        <rFont val="Times New Roman"/>
        <family val="1"/>
        <charset val="1"/>
      </rPr>
      <t xml:space="preserve">     </t>
    </r>
    <r>
      <rPr>
        <i/>
        <sz val="12"/>
        <color rgb="FF000000"/>
        <rFont val="Times New Roman"/>
        <family val="1"/>
        <charset val="1"/>
      </rPr>
      <t>Advertising fees will be highly recovered in quarter three.it is  seasonal.</t>
    </r>
  </si>
  <si>
    <r>
      <rPr>
        <i/>
        <sz val="12"/>
        <color rgb="FF000000"/>
        <rFont val="Times New Roman"/>
        <family val="1"/>
        <charset val="1"/>
      </rPr>
      <t>(g)</t>
    </r>
    <r>
      <rPr>
        <i/>
        <sz val="7"/>
        <color rgb="FF000000"/>
        <rFont val="Times New Roman"/>
        <family val="1"/>
        <charset val="1"/>
      </rPr>
      <t xml:space="preserve">   </t>
    </r>
    <r>
      <rPr>
        <i/>
        <sz val="12"/>
        <color rgb="FF000000"/>
        <rFont val="Times New Roman"/>
        <family val="1"/>
        <charset val="1"/>
      </rPr>
      <t>Hospital fees underrealization is due to the delay in disbursement from the national government.</t>
    </r>
  </si>
  <si>
    <r>
      <rPr>
        <i/>
        <sz val="12"/>
        <color rgb="FF000000"/>
        <rFont val="Times New Roman"/>
        <family val="1"/>
        <charset val="1"/>
      </rPr>
      <t>(h)</t>
    </r>
    <r>
      <rPr>
        <i/>
        <sz val="7"/>
        <color rgb="FF000000"/>
        <rFont val="Times New Roman"/>
        <family val="1"/>
        <charset val="1"/>
      </rPr>
      <t xml:space="preserve">   </t>
    </r>
    <r>
      <rPr>
        <i/>
        <sz val="12"/>
        <color rgb="FF000000"/>
        <rFont val="Times New Roman"/>
        <family val="1"/>
        <charset val="1"/>
      </rPr>
      <t>hire of county asset has underperformed due to lack of departmental support.</t>
    </r>
  </si>
  <si>
    <r>
      <rPr>
        <i/>
        <sz val="12"/>
        <color rgb="FF000000"/>
        <rFont val="Times New Roman"/>
        <family val="1"/>
        <charset val="1"/>
      </rPr>
      <t>(i)</t>
    </r>
    <r>
      <rPr>
        <i/>
        <sz val="7"/>
        <color rgb="FF000000"/>
        <rFont val="Times New Roman"/>
        <family val="1"/>
        <charset val="1"/>
      </rPr>
      <t xml:space="preserve">   </t>
    </r>
    <r>
      <rPr>
        <i/>
        <sz val="12"/>
        <color rgb="FF000000"/>
        <rFont val="Times New Roman"/>
        <family val="1"/>
        <charset val="1"/>
      </rPr>
      <t>Administration control fees comprises of liquor,weights and measures,plot transfer fees which are all seasonal where we expect to recover in quarter three</t>
    </r>
  </si>
  <si>
    <t>Recoverable</t>
  </si>
  <si>
    <t>Partially Recovarable</t>
  </si>
  <si>
    <t>Miscellaneous</t>
  </si>
  <si>
    <t>Hospital fees</t>
  </si>
  <si>
    <t>Potential Revenue (For OSR, FIF and AIA) (Kshs.)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</si>
</sst>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_-* #,##0.00_-;\-* #,##0.00_-;_-* &quot;-&quot;??_-;_-@_-"/>
    <numFmt numFmtId="165" formatCode="[$-409]mmmm\ d\,\ yyyy;@"/>
    <numFmt numFmtId="166" formatCode="_(* #,##0_);_(* \(#,##0\);_(* &quot;-&quot;??_);_(@_)"/>
    <numFmt numFmtId="167" formatCode="0000000000000"/>
    <numFmt numFmtId="168" formatCode="[$-F800]dddd\,\ mmmm\ dd\,\ yyyy"/>
    <numFmt numFmtId="169" formatCode="0;[Red]0"/>
    <numFmt numFmtId="170" formatCode="[$-409]mmmm\ d\,\ yyyy"/>
    <numFmt numFmtId="171" formatCode="_-* #,##0.00_-;\-* #,##0.00_-;_-* \-??_-;_-@_-"/>
  </numFmts>
  <fonts count="75">
    <font>
      <sz val="11"/>
      <color theme="1"/>
      <name val="Calibri"/>
      <family val="2"/>
      <scheme val="minor"/>
    </font>
    <font>
      <sz val="11"/>
      <color theme="1"/>
      <name val="Calibri"/>
      <family val="2"/>
      <scheme val="minor"/>
    </font>
    <font>
      <sz val="12"/>
      <name val="Minion Pro"/>
      <family val="1"/>
    </font>
    <font>
      <i/>
      <sz val="12"/>
      <name val="Minion Pro"/>
      <family val="1"/>
    </font>
    <font>
      <b/>
      <sz val="12"/>
      <name val="Minion Pro"/>
      <family val="1"/>
    </font>
    <font>
      <sz val="11"/>
      <name val="Minion Pro"/>
      <family val="1"/>
    </font>
    <font>
      <b/>
      <sz val="12"/>
      <color rgb="FFFF0000"/>
      <name val="Minion Pro"/>
      <family val="1"/>
    </font>
    <font>
      <b/>
      <sz val="12"/>
      <color theme="1"/>
      <name val="Minion Pro"/>
      <family val="1"/>
    </font>
    <font>
      <i/>
      <sz val="11"/>
      <color theme="1"/>
      <name val="Minion Pro"/>
      <family val="1"/>
    </font>
    <font>
      <sz val="12"/>
      <color theme="1"/>
      <name val="Minion Pro"/>
      <family val="1"/>
    </font>
    <font>
      <sz val="11"/>
      <color theme="1"/>
      <name val="Minion Pro"/>
      <family val="1"/>
    </font>
    <font>
      <b/>
      <sz val="12"/>
      <color rgb="FF000000"/>
      <name val="Minion Pro"/>
      <family val="1"/>
    </font>
    <font>
      <i/>
      <sz val="9"/>
      <color rgb="FFFF0000"/>
      <name val="Minion Pro"/>
      <family val="1"/>
    </font>
    <font>
      <b/>
      <sz val="11"/>
      <color theme="1"/>
      <name val="Minion Pro"/>
      <family val="1"/>
    </font>
    <font>
      <sz val="12"/>
      <color rgb="FF000000"/>
      <name val="Minion Pro"/>
      <family val="1"/>
    </font>
    <font>
      <sz val="12"/>
      <color rgb="FFFF0000"/>
      <name val="Minion Pro"/>
      <family val="1"/>
    </font>
    <font>
      <sz val="12"/>
      <name val="Times New Roman"/>
      <family val="1"/>
    </font>
    <font>
      <b/>
      <sz val="12"/>
      <name val="Times New Roman"/>
      <family val="1"/>
    </font>
    <font>
      <b/>
      <sz val="10"/>
      <name val="Times New Roman"/>
      <family val="1"/>
    </font>
    <font>
      <sz val="10"/>
      <name val="Times New Roman"/>
      <family val="1"/>
    </font>
    <font>
      <b/>
      <sz val="12"/>
      <color rgb="FF000000"/>
      <name val="Times New Roman"/>
      <family val="1"/>
    </font>
    <font>
      <sz val="12"/>
      <color theme="1"/>
      <name val="Times New Roman"/>
      <family val="1"/>
    </font>
    <font>
      <sz val="12"/>
      <color rgb="FF000000"/>
      <name val="Times New Roman"/>
      <family val="1"/>
    </font>
    <font>
      <b/>
      <sz val="12"/>
      <color theme="1"/>
      <name val="Times New Roman"/>
      <family val="1"/>
    </font>
    <font>
      <b/>
      <sz val="11"/>
      <name val="Times New Roman"/>
      <family val="1"/>
    </font>
    <font>
      <sz val="11"/>
      <color theme="1"/>
      <name val="Times New Roman"/>
      <family val="1"/>
    </font>
    <font>
      <sz val="11"/>
      <name val="Times New Roman"/>
      <family val="1"/>
    </font>
    <font>
      <b/>
      <sz val="12"/>
      <color rgb="FF000000"/>
      <name val="Minion Pro"/>
    </font>
    <font>
      <b/>
      <sz val="12"/>
      <name val="Minion Pro"/>
    </font>
    <font>
      <b/>
      <sz val="11"/>
      <color theme="1"/>
      <name val="Times New Roman"/>
      <family val="1"/>
    </font>
    <font>
      <sz val="10"/>
      <color theme="1"/>
      <name val="Times New Roman"/>
      <family val="1"/>
    </font>
    <font>
      <sz val="10"/>
      <color theme="1"/>
      <name val="Minion Pro"/>
      <family val="1"/>
    </font>
    <font>
      <sz val="11"/>
      <color rgb="FF000000"/>
      <name val="Calibri"/>
      <family val="2"/>
    </font>
    <font>
      <sz val="11"/>
      <color rgb="FF000000"/>
      <name val="Times New Roman"/>
      <family val="1"/>
    </font>
    <font>
      <b/>
      <sz val="11"/>
      <color rgb="FF000000"/>
      <name val="Times New Roman"/>
      <family val="1"/>
    </font>
    <font>
      <sz val="11"/>
      <name val="Calibri"/>
      <family val="2"/>
    </font>
    <font>
      <sz val="11"/>
      <color indexed="8"/>
      <name val="Times New Roman"/>
      <family val="1"/>
    </font>
    <font>
      <b/>
      <sz val="9"/>
      <color rgb="FF000000"/>
      <name val="Times New Roman"/>
      <family val="1"/>
    </font>
    <font>
      <b/>
      <sz val="10"/>
      <color rgb="FF000000"/>
      <name val="Times New Roman"/>
      <family val="1"/>
    </font>
    <font>
      <b/>
      <sz val="10"/>
      <color theme="1"/>
      <name val="Times New Roman"/>
      <family val="1"/>
    </font>
    <font>
      <b/>
      <sz val="11"/>
      <color theme="1"/>
      <name val="Calibri"/>
      <family val="2"/>
      <scheme val="minor"/>
    </font>
    <font>
      <sz val="12"/>
      <color theme="1"/>
      <name val="Calibri"/>
      <family val="2"/>
      <scheme val="minor"/>
    </font>
    <font>
      <sz val="12"/>
      <name val="Calibri"/>
      <family val="2"/>
      <scheme val="minor"/>
    </font>
    <font>
      <i/>
      <sz val="12"/>
      <color theme="1"/>
      <name val="Times New Roman"/>
      <family val="1"/>
    </font>
    <font>
      <b/>
      <i/>
      <sz val="12"/>
      <color theme="1"/>
      <name val="Minion Pro"/>
      <family val="1"/>
    </font>
    <font>
      <i/>
      <sz val="12"/>
      <color theme="1"/>
      <name val="Minion Pro"/>
      <family val="1"/>
    </font>
    <font>
      <sz val="10"/>
      <color theme="1"/>
      <name val="Calibri"/>
      <family val="2"/>
      <scheme val="minor"/>
    </font>
    <font>
      <i/>
      <sz val="14"/>
      <color theme="1"/>
      <name val="Minion Pro"/>
      <family val="1"/>
    </font>
    <font>
      <b/>
      <i/>
      <sz val="14"/>
      <color rgb="FFFF0000"/>
      <name val="Minion Pro"/>
      <family val="1"/>
    </font>
    <font>
      <i/>
      <sz val="12"/>
      <color rgb="FFFF0000"/>
      <name val="Minion Pro"/>
      <family val="1"/>
    </font>
    <font>
      <sz val="11"/>
      <color rgb="FF0070C0"/>
      <name val="Times New Roman"/>
      <family val="1"/>
    </font>
    <font>
      <sz val="10"/>
      <name val="Calibri"/>
      <family val="2"/>
      <scheme val="minor"/>
    </font>
    <font>
      <sz val="14"/>
      <color theme="1"/>
      <name val="Minion Pro"/>
      <family val="1"/>
    </font>
    <font>
      <sz val="12"/>
      <color rgb="FF404040"/>
      <name val="Times New Roman"/>
      <family val="1"/>
    </font>
    <font>
      <i/>
      <sz val="12"/>
      <name val="Times New Roman"/>
      <family val="1"/>
    </font>
    <font>
      <i/>
      <sz val="12"/>
      <color rgb="FFFF0000"/>
      <name val="Times New Roman"/>
      <family val="1"/>
    </font>
    <font>
      <sz val="16"/>
      <name val="Times New Roman"/>
      <family val="1"/>
    </font>
    <font>
      <b/>
      <sz val="16"/>
      <color rgb="FF000000"/>
      <name val="Times New Roman"/>
      <family val="1"/>
    </font>
    <font>
      <b/>
      <sz val="14"/>
      <color theme="1"/>
      <name val="Minion Pro"/>
      <family val="1"/>
    </font>
    <font>
      <b/>
      <sz val="12"/>
      <color rgb="FF000000"/>
      <name val="Minion Pro"/>
      <family val="1"/>
      <charset val="1"/>
    </font>
    <font>
      <sz val="12"/>
      <color rgb="FF000000"/>
      <name val="Minion Pro"/>
      <family val="1"/>
      <charset val="1"/>
    </font>
    <font>
      <sz val="11"/>
      <color rgb="FF000000"/>
      <name val="Minion Pro"/>
      <family val="1"/>
      <charset val="1"/>
    </font>
    <font>
      <b/>
      <sz val="12"/>
      <color rgb="FFFF0000"/>
      <name val="Minion Pro"/>
      <family val="1"/>
      <charset val="1"/>
    </font>
    <font>
      <sz val="11"/>
      <name val="Calibri"/>
      <family val="2"/>
      <charset val="1"/>
    </font>
    <font>
      <b/>
      <sz val="12"/>
      <name val="Minion Pro"/>
      <family val="1"/>
      <charset val="1"/>
    </font>
    <font>
      <sz val="12"/>
      <name val="Minion Pro"/>
      <family val="1"/>
      <charset val="1"/>
    </font>
    <font>
      <sz val="11"/>
      <name val="Minion Pro"/>
      <family val="1"/>
      <charset val="1"/>
    </font>
    <font>
      <i/>
      <sz val="9"/>
      <color rgb="FFFF0000"/>
      <name val="Minion Pro"/>
      <family val="1"/>
      <charset val="1"/>
    </font>
    <font>
      <i/>
      <sz val="12"/>
      <color rgb="FF000000"/>
      <name val="Times New Roman"/>
      <family val="1"/>
      <charset val="1"/>
    </font>
    <font>
      <i/>
      <sz val="7"/>
      <color rgb="FF000000"/>
      <name val="Times New Roman"/>
      <family val="1"/>
      <charset val="1"/>
    </font>
    <font>
      <i/>
      <sz val="12"/>
      <name val="Minion Pro"/>
      <family val="1"/>
      <charset val="1"/>
    </font>
    <font>
      <b/>
      <sz val="11"/>
      <color rgb="FF000000"/>
      <name val="Minion Pro"/>
      <family val="1"/>
      <charset val="1"/>
    </font>
    <font>
      <sz val="11"/>
      <color rgb="FF000000"/>
      <name val="Times New Roman"/>
      <family val="1"/>
      <charset val="1"/>
    </font>
    <font>
      <b/>
      <sz val="12"/>
      <color rgb="FF000000"/>
      <name val="Minion Pro"/>
      <charset val="1"/>
    </font>
    <font>
      <sz val="12"/>
      <name val="Minion Pro"/>
      <charset val="1"/>
    </font>
  </fonts>
  <fills count="1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C6D9F1"/>
        <bgColor indexed="64"/>
      </patternFill>
    </fill>
    <fill>
      <patternFill patternType="solid">
        <fgColor rgb="FFFFFF00"/>
        <bgColor indexed="64"/>
      </patternFill>
    </fill>
    <fill>
      <patternFill patternType="solid">
        <fgColor theme="4" tint="0.59999389629810485"/>
        <bgColor indexed="64"/>
      </patternFill>
    </fill>
    <fill>
      <patternFill patternType="solid">
        <fgColor rgb="FFFFFFFF"/>
        <bgColor indexed="64"/>
      </patternFill>
    </fill>
    <fill>
      <patternFill patternType="solid">
        <fgColor theme="0" tint="-0.34998626667073579"/>
        <bgColor indexed="64"/>
      </patternFill>
    </fill>
    <fill>
      <patternFill patternType="solid">
        <fgColor rgb="FFF2F2F2"/>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rgb="FFD6DCE5"/>
        <bgColor rgb="FFD9D9D9"/>
      </patternFill>
    </fill>
    <fill>
      <patternFill patternType="solid">
        <fgColor rgb="FFD9D9D9"/>
        <bgColor rgb="FFD6DCE5"/>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auto="1"/>
      </top>
      <bottom style="thin">
        <color auto="1"/>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dashed">
        <color indexed="64"/>
      </bottom>
      <diagonal/>
    </border>
    <border>
      <left/>
      <right/>
      <top/>
      <bottom style="medium">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medium">
        <color rgb="FF000080"/>
      </left>
      <right/>
      <top style="medium">
        <color rgb="FF000080"/>
      </top>
      <bottom/>
      <diagonal/>
    </border>
    <border>
      <left/>
      <right/>
      <top style="medium">
        <color rgb="FF000080"/>
      </top>
      <bottom/>
      <diagonal/>
    </border>
    <border>
      <left style="medium">
        <color rgb="FF000080"/>
      </left>
      <right/>
      <top/>
      <bottom style="medium">
        <color rgb="FF000080"/>
      </bottom>
      <diagonal/>
    </border>
    <border>
      <left/>
      <right/>
      <top/>
      <bottom style="medium">
        <color rgb="FF000080"/>
      </bottom>
      <diagonal/>
    </border>
    <border>
      <left style="thin">
        <color indexed="64"/>
      </left>
      <right style="thin">
        <color indexed="64"/>
      </right>
      <top style="thin">
        <color rgb="FF000000"/>
      </top>
      <bottom/>
      <diagonal/>
    </border>
    <border>
      <left style="thin">
        <color indexed="64"/>
      </left>
      <right style="thin">
        <color rgb="FF000000"/>
      </right>
      <top style="thin">
        <color indexed="64"/>
      </top>
      <bottom/>
      <diagonal/>
    </border>
    <border>
      <left style="thin">
        <color rgb="FF000000"/>
      </left>
      <right style="thin">
        <color indexed="64"/>
      </right>
      <top style="thin">
        <color indexed="64"/>
      </top>
      <bottom/>
      <diagonal/>
    </border>
    <border>
      <left/>
      <right style="thin">
        <color indexed="64"/>
      </right>
      <top style="thin">
        <color indexed="64"/>
      </top>
      <bottom/>
      <diagonal/>
    </border>
    <border>
      <left style="thin">
        <color indexed="64"/>
      </left>
      <right style="thin">
        <color rgb="FF000000"/>
      </right>
      <top/>
      <bottom style="thin">
        <color indexed="64"/>
      </bottom>
      <diagonal/>
    </border>
    <border>
      <left style="thin">
        <color rgb="FF000000"/>
      </left>
      <right style="thin">
        <color indexed="64"/>
      </right>
      <top/>
      <bottom style="thin">
        <color rgb="FF000000"/>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rgb="FF000000"/>
      </left>
      <right style="thin">
        <color indexed="64"/>
      </right>
      <top/>
      <bottom/>
      <diagonal/>
    </border>
    <border>
      <left style="thin">
        <color indexed="64"/>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bottom style="thin">
        <color indexed="64"/>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rgb="FF000000"/>
      </right>
      <top/>
      <bottom/>
      <diagonal/>
    </border>
    <border>
      <left style="thin">
        <color rgb="FF000000"/>
      </left>
      <right/>
      <top/>
      <bottom/>
      <diagonal/>
    </border>
    <border>
      <left/>
      <right/>
      <top/>
      <bottom style="thin">
        <color rgb="FF000000"/>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32" fillId="0" borderId="0"/>
    <xf numFmtId="9" fontId="1" fillId="0" borderId="0" applyFont="0" applyFill="0" applyBorder="0" applyAlignment="0" applyProtection="0"/>
    <xf numFmtId="43" fontId="32"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cellStyleXfs>
  <cellXfs count="852">
    <xf numFmtId="0" fontId="0" fillId="0" borderId="0" xfId="0"/>
    <xf numFmtId="0" fontId="2" fillId="0" borderId="11" xfId="0" applyFont="1" applyBorder="1"/>
    <xf numFmtId="0" fontId="2" fillId="0" borderId="11" xfId="0" applyFont="1" applyBorder="1" applyAlignment="1">
      <alignment horizontal="left"/>
    </xf>
    <xf numFmtId="0" fontId="2" fillId="0" borderId="0" xfId="0" applyFont="1"/>
    <xf numFmtId="0" fontId="2" fillId="0" borderId="0" xfId="0" applyFont="1" applyAlignment="1">
      <alignment horizontal="left"/>
    </xf>
    <xf numFmtId="0" fontId="3" fillId="0" borderId="0" xfId="0" applyFont="1"/>
    <xf numFmtId="0" fontId="6" fillId="0" borderId="0" xfId="0" applyFont="1"/>
    <xf numFmtId="43" fontId="2" fillId="0" borderId="0" xfId="1" applyFont="1" applyAlignment="1">
      <alignment horizontal="left"/>
    </xf>
    <xf numFmtId="43" fontId="2" fillId="0" borderId="0" xfId="0" applyNumberFormat="1" applyFont="1" applyAlignment="1">
      <alignment horizontal="left"/>
    </xf>
    <xf numFmtId="0" fontId="9" fillId="0" borderId="0" xfId="0" applyFont="1"/>
    <xf numFmtId="0" fontId="7" fillId="0" borderId="0" xfId="0" applyFont="1"/>
    <xf numFmtId="0" fontId="10" fillId="0" borderId="0" xfId="0" applyFont="1"/>
    <xf numFmtId="0" fontId="9" fillId="0" borderId="1" xfId="0" applyFont="1" applyBorder="1"/>
    <xf numFmtId="43" fontId="10" fillId="0" borderId="0" xfId="1" applyFont="1"/>
    <xf numFmtId="0" fontId="14" fillId="0" borderId="1" xfId="0" applyFont="1" applyBorder="1" applyAlignment="1">
      <alignment vertical="center"/>
    </xf>
    <xf numFmtId="0" fontId="4" fillId="0" borderId="0" xfId="0" applyFont="1"/>
    <xf numFmtId="0" fontId="14" fillId="0" borderId="9" xfId="0" applyFont="1" applyBorder="1" applyAlignment="1">
      <alignment vertical="center" wrapText="1"/>
    </xf>
    <xf numFmtId="3" fontId="14" fillId="0" borderId="9" xfId="0" applyNumberFormat="1" applyFont="1" applyBorder="1" applyAlignment="1">
      <alignment horizontal="right" vertical="center"/>
    </xf>
    <xf numFmtId="0" fontId="14" fillId="0" borderId="9" xfId="0" applyFont="1" applyBorder="1" applyAlignment="1">
      <alignment vertical="center"/>
    </xf>
    <xf numFmtId="0" fontId="14" fillId="0" borderId="9" xfId="0" applyFont="1" applyBorder="1" applyAlignment="1">
      <alignment horizontal="right" vertical="center"/>
    </xf>
    <xf numFmtId="0" fontId="4" fillId="0" borderId="0" xfId="0" applyFont="1" applyAlignment="1">
      <alignment vertical="center"/>
    </xf>
    <xf numFmtId="0" fontId="15" fillId="0" borderId="0" xfId="0" applyFont="1"/>
    <xf numFmtId="0" fontId="14" fillId="0" borderId="8" xfId="0" applyFont="1" applyBorder="1" applyAlignment="1">
      <alignment vertical="center"/>
    </xf>
    <xf numFmtId="0" fontId="14" fillId="0" borderId="1" xfId="0" applyFont="1" applyBorder="1" applyAlignment="1">
      <alignment horizontal="right" vertical="center"/>
    </xf>
    <xf numFmtId="0" fontId="14" fillId="0" borderId="1" xfId="0" applyFont="1" applyBorder="1" applyAlignment="1">
      <alignment vertical="center" wrapText="1"/>
    </xf>
    <xf numFmtId="0" fontId="11" fillId="3" borderId="1" xfId="0" applyFont="1" applyFill="1" applyBorder="1" applyAlignment="1">
      <alignment horizontal="center" vertical="center" wrapText="1"/>
    </xf>
    <xf numFmtId="0" fontId="4" fillId="3" borderId="1" xfId="0" applyFont="1" applyFill="1" applyBorder="1" applyAlignment="1">
      <alignment horizontal="left" vertical="center"/>
    </xf>
    <xf numFmtId="0" fontId="11" fillId="5" borderId="1" xfId="0" applyFont="1" applyFill="1" applyBorder="1" applyAlignment="1">
      <alignment horizontal="justify" vertical="center" wrapText="1"/>
    </xf>
    <xf numFmtId="0" fontId="11" fillId="3" borderId="1" xfId="0" applyFont="1" applyFill="1" applyBorder="1" applyAlignment="1">
      <alignment horizontal="justify" vertical="center" wrapText="1"/>
    </xf>
    <xf numFmtId="0" fontId="9" fillId="0" borderId="1" xfId="0" applyFont="1" applyBorder="1" applyAlignment="1">
      <alignment horizontal="justify" vertical="center" wrapText="1"/>
    </xf>
    <xf numFmtId="3" fontId="14" fillId="0" borderId="1" xfId="0" applyNumberFormat="1" applyFont="1" applyBorder="1" applyAlignment="1">
      <alignment horizontal="right" vertical="center"/>
    </xf>
    <xf numFmtId="0" fontId="12" fillId="0" borderId="0" xfId="0" applyFont="1"/>
    <xf numFmtId="0" fontId="16" fillId="0" borderId="0" xfId="0" applyFont="1"/>
    <xf numFmtId="0" fontId="16" fillId="0" borderId="0" xfId="0" applyFont="1" applyAlignment="1">
      <alignment horizontal="left"/>
    </xf>
    <xf numFmtId="0" fontId="17" fillId="6" borderId="1" xfId="0" applyFont="1" applyFill="1" applyBorder="1" applyAlignment="1">
      <alignment horizontal="left" vertical="center" wrapText="1"/>
    </xf>
    <xf numFmtId="43" fontId="17" fillId="6" borderId="1" xfId="1" applyFont="1" applyFill="1" applyBorder="1" applyAlignment="1">
      <alignment horizontal="center" vertical="center" wrapText="1"/>
    </xf>
    <xf numFmtId="0" fontId="17" fillId="6" borderId="1" xfId="0" applyFont="1" applyFill="1" applyBorder="1" applyAlignment="1">
      <alignment horizontal="left"/>
    </xf>
    <xf numFmtId="0" fontId="16" fillId="0" borderId="1" xfId="0" applyFont="1" applyBorder="1" applyAlignment="1">
      <alignment horizontal="left"/>
    </xf>
    <xf numFmtId="43" fontId="16" fillId="0" borderId="0" xfId="1" applyFont="1"/>
    <xf numFmtId="0" fontId="17" fillId="7" borderId="1" xfId="0" applyFont="1" applyFill="1" applyBorder="1" applyAlignment="1">
      <alignment vertical="top" wrapText="1"/>
    </xf>
    <xf numFmtId="166" fontId="17" fillId="7" borderId="1" xfId="1" applyNumberFormat="1" applyFont="1" applyFill="1" applyBorder="1" applyAlignment="1">
      <alignment horizontal="right" vertical="top" wrapText="1"/>
    </xf>
    <xf numFmtId="0" fontId="16" fillId="7" borderId="1" xfId="0" applyFont="1" applyFill="1" applyBorder="1"/>
    <xf numFmtId="166" fontId="16" fillId="6" borderId="1" xfId="1" applyNumberFormat="1" applyFont="1" applyFill="1" applyBorder="1" applyAlignment="1">
      <alignment horizontal="right" vertical="top" wrapText="1"/>
    </xf>
    <xf numFmtId="166" fontId="17" fillId="6" borderId="1" xfId="1" applyNumberFormat="1" applyFont="1" applyFill="1" applyBorder="1" applyAlignment="1">
      <alignment horizontal="right" vertical="top" wrapText="1"/>
    </xf>
    <xf numFmtId="0" fontId="17" fillId="6" borderId="1" xfId="0" applyFont="1" applyFill="1" applyBorder="1" applyAlignment="1">
      <alignment vertical="top" wrapText="1"/>
    </xf>
    <xf numFmtId="43" fontId="17" fillId="7" borderId="1" xfId="1" applyFont="1" applyFill="1" applyBorder="1" applyAlignment="1">
      <alignment horizontal="right" vertical="top" wrapText="1"/>
    </xf>
    <xf numFmtId="43" fontId="16" fillId="6" borderId="0" xfId="1" applyFont="1" applyFill="1"/>
    <xf numFmtId="3" fontId="20" fillId="7" borderId="1" xfId="0" applyNumberFormat="1" applyFont="1" applyFill="1" applyBorder="1" applyAlignment="1">
      <alignment horizontal="right" vertical="top" wrapText="1"/>
    </xf>
    <xf numFmtId="0" fontId="21" fillId="7" borderId="1" xfId="0" applyFont="1" applyFill="1" applyBorder="1"/>
    <xf numFmtId="0" fontId="17" fillId="6" borderId="1" xfId="0" applyFont="1" applyFill="1" applyBorder="1" applyAlignment="1">
      <alignment vertical="center" wrapText="1"/>
    </xf>
    <xf numFmtId="3" fontId="22" fillId="8" borderId="1" xfId="0" applyNumberFormat="1" applyFont="1" applyFill="1" applyBorder="1" applyAlignment="1">
      <alignment horizontal="right" vertical="top" wrapText="1"/>
    </xf>
    <xf numFmtId="0" fontId="17" fillId="7" borderId="1" xfId="0" applyFont="1" applyFill="1" applyBorder="1" applyAlignment="1">
      <alignment horizontal="left" vertical="top" wrapText="1"/>
    </xf>
    <xf numFmtId="0" fontId="17" fillId="3" borderId="1" xfId="0" applyFont="1" applyFill="1" applyBorder="1" applyAlignment="1">
      <alignment horizontal="left" vertical="center" wrapText="1"/>
    </xf>
    <xf numFmtId="43" fontId="17" fillId="3" borderId="1" xfId="1" applyFont="1" applyFill="1" applyBorder="1" applyAlignment="1">
      <alignment horizontal="center" vertical="center" wrapText="1"/>
    </xf>
    <xf numFmtId="0" fontId="17" fillId="3" borderId="1" xfId="0" applyFont="1" applyFill="1" applyBorder="1" applyAlignment="1">
      <alignment horizontal="left"/>
    </xf>
    <xf numFmtId="0" fontId="22" fillId="8" borderId="1" xfId="0" applyFont="1" applyFill="1" applyBorder="1" applyAlignment="1">
      <alignment horizontal="right" vertical="top" wrapText="1"/>
    </xf>
    <xf numFmtId="0" fontId="2" fillId="0" borderId="0" xfId="0" applyFont="1" applyFill="1" applyAlignment="1">
      <alignment horizontal="left"/>
    </xf>
    <xf numFmtId="43" fontId="17" fillId="6" borderId="1" xfId="1" applyFont="1" applyFill="1" applyBorder="1" applyAlignment="1">
      <alignment vertical="top" wrapText="1"/>
    </xf>
    <xf numFmtId="43" fontId="16" fillId="6" borderId="1" xfId="1" applyFont="1" applyFill="1" applyBorder="1"/>
    <xf numFmtId="0" fontId="16" fillId="6" borderId="1" xfId="0" applyFont="1" applyFill="1" applyBorder="1"/>
    <xf numFmtId="0" fontId="16" fillId="0" borderId="1" xfId="0" applyFont="1" applyBorder="1" applyAlignment="1">
      <alignment horizontal="left" vertical="center" wrapText="1"/>
    </xf>
    <xf numFmtId="0" fontId="16" fillId="8" borderId="1" xfId="0" applyFont="1" applyFill="1" applyBorder="1" applyAlignment="1">
      <alignment vertical="top" wrapText="1"/>
    </xf>
    <xf numFmtId="3" fontId="20" fillId="6" borderId="1" xfId="0" applyNumberFormat="1" applyFont="1" applyFill="1" applyBorder="1" applyAlignment="1">
      <alignment horizontal="right" vertical="top" wrapText="1"/>
    </xf>
    <xf numFmtId="0" fontId="11" fillId="3" borderId="1" xfId="0" applyFont="1" applyFill="1" applyBorder="1" applyAlignment="1">
      <alignment vertical="center" wrapText="1"/>
    </xf>
    <xf numFmtId="0" fontId="17" fillId="6" borderId="1" xfId="0" applyFont="1" applyFill="1" applyBorder="1" applyAlignment="1">
      <alignment horizontal="left" wrapText="1"/>
    </xf>
    <xf numFmtId="43" fontId="17" fillId="6" borderId="1" xfId="1" applyFont="1" applyFill="1" applyBorder="1" applyAlignment="1">
      <alignment horizontal="center" wrapText="1"/>
    </xf>
    <xf numFmtId="0" fontId="23" fillId="6" borderId="1" xfId="0" applyFont="1" applyFill="1" applyBorder="1" applyAlignment="1">
      <alignment horizontal="left" vertical="center" wrapText="1"/>
    </xf>
    <xf numFmtId="0" fontId="17" fillId="7" borderId="1" xfId="0" applyFont="1" applyFill="1" applyBorder="1" applyAlignment="1">
      <alignment horizontal="left" vertical="center" wrapText="1"/>
    </xf>
    <xf numFmtId="43" fontId="17" fillId="7" borderId="1" xfId="1" applyFont="1" applyFill="1" applyBorder="1" applyAlignment="1">
      <alignment horizontal="center" vertical="center" wrapText="1"/>
    </xf>
    <xf numFmtId="0" fontId="17" fillId="7" borderId="1" xfId="0" applyFont="1" applyFill="1" applyBorder="1" applyAlignment="1">
      <alignment horizontal="left"/>
    </xf>
    <xf numFmtId="0" fontId="17" fillId="0" borderId="0" xfId="0" applyFont="1" applyAlignment="1">
      <alignment horizontal="left"/>
    </xf>
    <xf numFmtId="0" fontId="16" fillId="6" borderId="1" xfId="0" applyFont="1" applyFill="1" applyBorder="1" applyAlignment="1">
      <alignment vertical="top" wrapText="1"/>
    </xf>
    <xf numFmtId="3" fontId="22" fillId="0" borderId="1" xfId="0" applyNumberFormat="1" applyFont="1" applyFill="1" applyBorder="1" applyAlignment="1">
      <alignment horizontal="right" vertical="top" wrapText="1"/>
    </xf>
    <xf numFmtId="0" fontId="17" fillId="6" borderId="1" xfId="0" applyFont="1" applyFill="1" applyBorder="1" applyAlignment="1">
      <alignment horizontal="left" vertical="top" wrapText="1"/>
    </xf>
    <xf numFmtId="0" fontId="23" fillId="6" borderId="1" xfId="0" applyFont="1" applyFill="1" applyBorder="1"/>
    <xf numFmtId="0" fontId="23" fillId="7" borderId="1" xfId="0" applyFont="1" applyFill="1" applyBorder="1"/>
    <xf numFmtId="0" fontId="17" fillId="0" borderId="0" xfId="0" applyFont="1"/>
    <xf numFmtId="0" fontId="23" fillId="0" borderId="0" xfId="0" applyFont="1"/>
    <xf numFmtId="0" fontId="17" fillId="0" borderId="0" xfId="0" applyFont="1" applyAlignment="1">
      <alignment horizontal="left" vertical="center"/>
    </xf>
    <xf numFmtId="0" fontId="5" fillId="0" borderId="0" xfId="0" applyFont="1"/>
    <xf numFmtId="0" fontId="16" fillId="0" borderId="1" xfId="0" applyFont="1" applyBorder="1"/>
    <xf numFmtId="0" fontId="26" fillId="0" borderId="1" xfId="0" applyFont="1" applyBorder="1"/>
    <xf numFmtId="0" fontId="16" fillId="0" borderId="1" xfId="0" applyFont="1" applyBorder="1" applyAlignment="1">
      <alignment vertical="center" wrapText="1"/>
    </xf>
    <xf numFmtId="0" fontId="4" fillId="0" borderId="0" xfId="0" applyFont="1" applyAlignment="1">
      <alignment horizontal="left"/>
    </xf>
    <xf numFmtId="166" fontId="16" fillId="0" borderId="1" xfId="1" applyNumberFormat="1" applyFont="1" applyBorder="1"/>
    <xf numFmtId="0" fontId="11" fillId="3" borderId="1" xfId="0" applyFont="1" applyFill="1" applyBorder="1" applyAlignment="1">
      <alignment vertical="center" wrapText="1"/>
    </xf>
    <xf numFmtId="3" fontId="14" fillId="6" borderId="1" xfId="0" applyNumberFormat="1" applyFont="1" applyFill="1" applyBorder="1" applyAlignment="1">
      <alignment horizontal="right" vertical="center"/>
    </xf>
    <xf numFmtId="0" fontId="9" fillId="0" borderId="0" xfId="0" applyFont="1" applyFill="1"/>
    <xf numFmtId="3" fontId="14" fillId="0" borderId="1" xfId="0" applyNumberFormat="1" applyFont="1" applyFill="1" applyBorder="1" applyAlignment="1">
      <alignment horizontal="right" vertical="center"/>
    </xf>
    <xf numFmtId="0" fontId="10" fillId="0" borderId="0" xfId="0" applyFont="1" applyFill="1"/>
    <xf numFmtId="0" fontId="2" fillId="0" borderId="11" xfId="0" applyFont="1" applyFill="1" applyBorder="1" applyAlignment="1">
      <alignment horizontal="left"/>
    </xf>
    <xf numFmtId="0" fontId="2" fillId="0" borderId="0" xfId="0" applyFont="1" applyFill="1"/>
    <xf numFmtId="9" fontId="2" fillId="0" borderId="1" xfId="2" applyFont="1" applyBorder="1" applyAlignment="1">
      <alignment horizontal="right" vertical="center"/>
    </xf>
    <xf numFmtId="0" fontId="4" fillId="3" borderId="1" xfId="0" applyFont="1" applyFill="1" applyBorder="1" applyAlignment="1">
      <alignment horizontal="center" vertical="center" wrapText="1"/>
    </xf>
    <xf numFmtId="0" fontId="2" fillId="0" borderId="0" xfId="0" applyFont="1"/>
    <xf numFmtId="9" fontId="15" fillId="0" borderId="1" xfId="2" applyFont="1" applyBorder="1" applyAlignment="1">
      <alignment horizontal="right" vertical="center"/>
    </xf>
    <xf numFmtId="0" fontId="22" fillId="0" borderId="1" xfId="0" applyFont="1" applyBorder="1" applyAlignment="1">
      <alignment vertical="center" wrapText="1"/>
    </xf>
    <xf numFmtId="0" fontId="22" fillId="0" borderId="1" xfId="0" applyFont="1" applyBorder="1" applyAlignment="1">
      <alignment vertical="center"/>
    </xf>
    <xf numFmtId="9" fontId="16" fillId="0" borderId="1" xfId="2" applyFont="1" applyBorder="1" applyAlignment="1">
      <alignment horizontal="right" vertical="center"/>
    </xf>
    <xf numFmtId="166" fontId="16" fillId="0" borderId="1" xfId="1" applyNumberFormat="1" applyFont="1" applyBorder="1" applyAlignment="1">
      <alignment horizontal="right" vertical="center"/>
    </xf>
    <xf numFmtId="0" fontId="27" fillId="4" borderId="1" xfId="0" applyFont="1" applyFill="1" applyBorder="1" applyAlignment="1">
      <alignment vertical="center" wrapText="1"/>
    </xf>
    <xf numFmtId="0" fontId="28" fillId="4" borderId="1" xfId="0" applyFont="1" applyFill="1" applyBorder="1" applyAlignment="1">
      <alignment horizontal="left" vertical="center" wrapText="1"/>
    </xf>
    <xf numFmtId="3" fontId="27" fillId="4" borderId="1" xfId="0" applyNumberFormat="1" applyFont="1" applyFill="1" applyBorder="1" applyAlignment="1">
      <alignment horizontal="right" vertical="center"/>
    </xf>
    <xf numFmtId="0" fontId="27" fillId="4" borderId="1" xfId="0" applyFont="1" applyFill="1" applyBorder="1" applyAlignment="1">
      <alignment vertical="center"/>
    </xf>
    <xf numFmtId="9" fontId="28" fillId="4" borderId="1" xfId="2" applyFont="1" applyFill="1" applyBorder="1" applyAlignment="1">
      <alignment horizontal="right" vertical="center"/>
    </xf>
    <xf numFmtId="0" fontId="23" fillId="0" borderId="1" xfId="0" applyFont="1" applyBorder="1"/>
    <xf numFmtId="0" fontId="23" fillId="0" borderId="1" xfId="0" applyFont="1" applyBorder="1" applyAlignment="1">
      <alignment horizontal="left"/>
    </xf>
    <xf numFmtId="166" fontId="23" fillId="0" borderId="1" xfId="1" applyNumberFormat="1" applyFont="1" applyBorder="1"/>
    <xf numFmtId="0" fontId="21" fillId="0" borderId="1" xfId="0" applyFont="1" applyBorder="1"/>
    <xf numFmtId="0" fontId="21" fillId="0" borderId="1" xfId="0" applyFont="1" applyBorder="1" applyAlignment="1">
      <alignment horizontal="left"/>
    </xf>
    <xf numFmtId="166" fontId="21" fillId="0" borderId="1" xfId="1" applyNumberFormat="1" applyFont="1" applyFill="1" applyBorder="1"/>
    <xf numFmtId="166" fontId="21" fillId="0" borderId="1" xfId="1" applyNumberFormat="1" applyFont="1" applyBorder="1"/>
    <xf numFmtId="0" fontId="23" fillId="7" borderId="1" xfId="0" applyFont="1" applyFill="1" applyBorder="1" applyAlignment="1">
      <alignment horizontal="left"/>
    </xf>
    <xf numFmtId="166" fontId="23" fillId="7" borderId="1" xfId="1" applyNumberFormat="1" applyFont="1" applyFill="1" applyBorder="1"/>
    <xf numFmtId="0" fontId="21" fillId="0" borderId="2" xfId="0" applyFont="1" applyBorder="1" applyAlignment="1">
      <alignment horizontal="center"/>
    </xf>
    <xf numFmtId="0" fontId="23" fillId="0" borderId="6" xfId="0" applyFont="1" applyBorder="1" applyAlignment="1">
      <alignment horizontal="center"/>
    </xf>
    <xf numFmtId="0" fontId="21" fillId="0" borderId="6" xfId="0" applyFont="1" applyBorder="1" applyAlignment="1">
      <alignment horizontal="center"/>
    </xf>
    <xf numFmtId="0" fontId="21" fillId="0" borderId="3" xfId="0" applyFont="1" applyBorder="1" applyAlignment="1">
      <alignment horizontal="center"/>
    </xf>
    <xf numFmtId="43" fontId="23" fillId="7" borderId="1" xfId="1" applyFont="1" applyFill="1" applyBorder="1"/>
    <xf numFmtId="43" fontId="21" fillId="7" borderId="1" xfId="1" applyFont="1" applyFill="1" applyBorder="1" applyAlignment="1">
      <alignment horizontal="left"/>
    </xf>
    <xf numFmtId="43" fontId="21" fillId="7" borderId="1" xfId="1" applyFont="1" applyFill="1" applyBorder="1"/>
    <xf numFmtId="166" fontId="21" fillId="7" borderId="1" xfId="1" applyNumberFormat="1" applyFont="1" applyFill="1" applyBorder="1"/>
    <xf numFmtId="164" fontId="23" fillId="0" borderId="1" xfId="0" applyNumberFormat="1" applyFont="1" applyBorder="1"/>
    <xf numFmtId="43" fontId="23" fillId="7" borderId="1" xfId="1" applyFont="1" applyFill="1" applyBorder="1" applyAlignment="1">
      <alignment horizontal="left"/>
    </xf>
    <xf numFmtId="43" fontId="23" fillId="0" borderId="1" xfId="1" applyFont="1" applyBorder="1"/>
    <xf numFmtId="0" fontId="23" fillId="3" borderId="1" xfId="0" applyFont="1" applyFill="1" applyBorder="1"/>
    <xf numFmtId="0" fontId="23" fillId="3" borderId="1" xfId="0" applyFont="1" applyFill="1" applyBorder="1" applyAlignment="1">
      <alignment horizontal="left"/>
    </xf>
    <xf numFmtId="166" fontId="23" fillId="3" borderId="1" xfId="1" applyNumberFormat="1" applyFont="1" applyFill="1" applyBorder="1"/>
    <xf numFmtId="166" fontId="23" fillId="0" borderId="1" xfId="1" applyNumberFormat="1" applyFont="1" applyFill="1" applyBorder="1"/>
    <xf numFmtId="43" fontId="23" fillId="3" borderId="1" xfId="1" applyFont="1" applyFill="1" applyBorder="1"/>
    <xf numFmtId="43" fontId="23" fillId="3" borderId="1" xfId="1" applyFont="1" applyFill="1" applyBorder="1" applyAlignment="1">
      <alignment horizontal="left"/>
    </xf>
    <xf numFmtId="0" fontId="21" fillId="6" borderId="1" xfId="0" applyFont="1" applyFill="1" applyBorder="1"/>
    <xf numFmtId="0" fontId="21" fillId="6" borderId="1" xfId="0" applyFont="1" applyFill="1" applyBorder="1" applyAlignment="1">
      <alignment horizontal="left"/>
    </xf>
    <xf numFmtId="166" fontId="21" fillId="6" borderId="1" xfId="1" applyNumberFormat="1" applyFont="1" applyFill="1" applyBorder="1"/>
    <xf numFmtId="0" fontId="21" fillId="3" borderId="1" xfId="0" applyFont="1" applyFill="1" applyBorder="1"/>
    <xf numFmtId="0" fontId="21" fillId="3" borderId="1" xfId="0" applyFont="1" applyFill="1" applyBorder="1" applyAlignment="1">
      <alignment horizontal="left"/>
    </xf>
    <xf numFmtId="166" fontId="21" fillId="3" borderId="1" xfId="1" applyNumberFormat="1" applyFont="1" applyFill="1" applyBorder="1"/>
    <xf numFmtId="164" fontId="15" fillId="0" borderId="0" xfId="0" applyNumberFormat="1" applyFont="1" applyAlignment="1">
      <alignment horizontal="left"/>
    </xf>
    <xf numFmtId="0" fontId="25" fillId="0" borderId="1" xfId="0" applyFont="1" applyBorder="1"/>
    <xf numFmtId="0" fontId="31" fillId="0" borderId="0" xfId="0" applyFont="1"/>
    <xf numFmtId="0" fontId="25" fillId="0" borderId="1" xfId="3" applyFont="1" applyBorder="1" applyAlignment="1">
      <alignment wrapText="1"/>
    </xf>
    <xf numFmtId="0" fontId="25" fillId="0" borderId="1" xfId="3" applyFont="1" applyBorder="1"/>
    <xf numFmtId="0" fontId="25" fillId="0" borderId="1" xfId="3" applyFont="1" applyBorder="1" applyAlignment="1">
      <alignment horizontal="center" vertical="center" wrapText="1"/>
    </xf>
    <xf numFmtId="9" fontId="25" fillId="0" borderId="1" xfId="3" applyNumberFormat="1" applyFont="1" applyBorder="1"/>
    <xf numFmtId="9" fontId="25" fillId="0" borderId="1" xfId="4" applyFont="1" applyBorder="1"/>
    <xf numFmtId="0" fontId="25" fillId="0" borderId="1" xfId="3" applyFont="1" applyBorder="1" applyAlignment="1">
      <alignment horizontal="center" vertical="center"/>
    </xf>
    <xf numFmtId="0" fontId="25" fillId="0" borderId="1" xfId="3" applyFont="1" applyBorder="1" applyAlignment="1">
      <alignment horizontal="left" vertical="center" wrapText="1"/>
    </xf>
    <xf numFmtId="0" fontId="33" fillId="0" borderId="1" xfId="3" applyFont="1" applyBorder="1" applyAlignment="1">
      <alignment vertical="center" wrapText="1"/>
    </xf>
    <xf numFmtId="0" fontId="29" fillId="0" borderId="1" xfId="0" applyFont="1" applyBorder="1"/>
    <xf numFmtId="0" fontId="29" fillId="0" borderId="1" xfId="0" applyFont="1" applyBorder="1" applyAlignment="1">
      <alignment wrapText="1"/>
    </xf>
    <xf numFmtId="0" fontId="29" fillId="0" borderId="5" xfId="0" applyFont="1" applyBorder="1"/>
    <xf numFmtId="0" fontId="29" fillId="0" borderId="5" xfId="0" applyFont="1" applyBorder="1" applyAlignment="1">
      <alignment wrapText="1"/>
    </xf>
    <xf numFmtId="0" fontId="25" fillId="0" borderId="1" xfId="0" applyFont="1" applyBorder="1" applyAlignment="1">
      <alignment vertical="top" wrapText="1"/>
    </xf>
    <xf numFmtId="0" fontId="25" fillId="0" borderId="1" xfId="0" applyFont="1" applyBorder="1" applyAlignment="1">
      <alignment horizontal="left" vertical="center" wrapText="1"/>
    </xf>
    <xf numFmtId="0" fontId="25" fillId="0" borderId="1" xfId="0" applyFont="1" applyBorder="1" applyAlignment="1">
      <alignment wrapText="1"/>
    </xf>
    <xf numFmtId="0" fontId="25" fillId="0" borderId="1" xfId="0" applyFont="1" applyBorder="1" applyAlignment="1">
      <alignment vertical="center" wrapText="1"/>
    </xf>
    <xf numFmtId="0" fontId="26" fillId="0" borderId="3" xfId="0" applyFont="1" applyBorder="1"/>
    <xf numFmtId="0" fontId="25" fillId="0" borderId="3" xfId="0" applyFont="1" applyBorder="1" applyAlignment="1">
      <alignment horizontal="left" vertical="top" wrapText="1"/>
    </xf>
    <xf numFmtId="0" fontId="25" fillId="0" borderId="1" xfId="0" applyFont="1" applyBorder="1" applyAlignment="1">
      <alignment vertical="top"/>
    </xf>
    <xf numFmtId="0" fontId="26" fillId="0" borderId="1" xfId="0" applyFont="1" applyBorder="1" applyAlignment="1">
      <alignment vertical="top"/>
    </xf>
    <xf numFmtId="0" fontId="0" fillId="0" borderId="14" xfId="0" applyBorder="1"/>
    <xf numFmtId="0" fontId="29" fillId="3" borderId="1" xfId="0" applyFont="1" applyFill="1" applyBorder="1"/>
    <xf numFmtId="0" fontId="29" fillId="3" borderId="1" xfId="0" applyFont="1" applyFill="1" applyBorder="1" applyAlignment="1">
      <alignment wrapText="1"/>
    </xf>
    <xf numFmtId="0" fontId="25" fillId="0" borderId="1" xfId="0" applyFont="1" applyBorder="1" applyAlignment="1">
      <alignment horizontal="left" wrapText="1"/>
    </xf>
    <xf numFmtId="0" fontId="25" fillId="0" borderId="1" xfId="0" applyFont="1" applyBorder="1" applyAlignment="1">
      <alignment vertical="center"/>
    </xf>
    <xf numFmtId="0" fontId="25" fillId="0" borderId="1" xfId="0" applyFont="1" applyBorder="1" applyAlignment="1">
      <alignment horizontal="right"/>
    </xf>
    <xf numFmtId="9" fontId="25" fillId="0" borderId="1" xfId="0" applyNumberFormat="1" applyFont="1" applyBorder="1"/>
    <xf numFmtId="0" fontId="29" fillId="0" borderId="1" xfId="0" applyFont="1" applyBorder="1" applyAlignment="1">
      <alignment horizontal="left" vertical="center" wrapText="1"/>
    </xf>
    <xf numFmtId="0" fontId="33" fillId="0" borderId="13" xfId="0" applyFont="1" applyBorder="1" applyAlignment="1">
      <alignment wrapText="1"/>
    </xf>
    <xf numFmtId="0" fontId="33" fillId="0" borderId="14" xfId="0" applyFont="1" applyBorder="1"/>
    <xf numFmtId="0" fontId="25" fillId="0" borderId="14" xfId="0" applyFont="1" applyBorder="1"/>
    <xf numFmtId="0" fontId="33" fillId="0" borderId="3" xfId="0" applyFont="1" applyBorder="1"/>
    <xf numFmtId="0" fontId="33" fillId="0" borderId="4" xfId="0" applyFont="1" applyBorder="1"/>
    <xf numFmtId="0" fontId="33" fillId="0" borderId="1" xfId="0" applyFont="1" applyBorder="1"/>
    <xf numFmtId="0" fontId="34" fillId="0" borderId="1" xfId="0" applyFont="1" applyBorder="1"/>
    <xf numFmtId="0" fontId="34" fillId="0" borderId="1" xfId="0" applyFont="1" applyBorder="1" applyAlignment="1">
      <alignment wrapText="1"/>
    </xf>
    <xf numFmtId="0" fontId="33" fillId="0" borderId="1" xfId="0" applyFont="1" applyBorder="1" applyAlignment="1">
      <alignment horizontal="left" vertical="center" wrapText="1"/>
    </xf>
    <xf numFmtId="0" fontId="33" fillId="0" borderId="7" xfId="0" applyFont="1" applyBorder="1"/>
    <xf numFmtId="0" fontId="25" fillId="0" borderId="7" xfId="0" applyFont="1" applyBorder="1"/>
    <xf numFmtId="0" fontId="33" fillId="0" borderId="1" xfId="0" applyFont="1" applyBorder="1" applyAlignment="1">
      <alignment horizontal="center" vertical="center" wrapText="1"/>
    </xf>
    <xf numFmtId="0" fontId="33" fillId="0" borderId="1" xfId="0" applyFont="1" applyBorder="1" applyAlignment="1">
      <alignment horizontal="left" vertical="center"/>
    </xf>
    <xf numFmtId="0" fontId="33" fillId="0" borderId="1" xfId="0" applyFont="1" applyBorder="1" applyAlignment="1">
      <alignment horizontal="left" vertical="top"/>
    </xf>
    <xf numFmtId="0" fontId="5" fillId="3" borderId="0" xfId="0" applyFont="1" applyFill="1"/>
    <xf numFmtId="0" fontId="26" fillId="0" borderId="1" xfId="0" applyFont="1" applyBorder="1" applyAlignment="1">
      <alignment vertical="center" wrapText="1"/>
    </xf>
    <xf numFmtId="166" fontId="26" fillId="0" borderId="1" xfId="1" applyNumberFormat="1" applyFont="1" applyFill="1" applyBorder="1" applyAlignment="1">
      <alignment horizontal="center"/>
    </xf>
    <xf numFmtId="43" fontId="26" fillId="0" borderId="1" xfId="1" applyFont="1" applyFill="1" applyBorder="1" applyAlignment="1">
      <alignment horizontal="left"/>
    </xf>
    <xf numFmtId="0" fontId="26" fillId="0" borderId="4" xfId="0" applyFont="1" applyBorder="1"/>
    <xf numFmtId="166" fontId="26" fillId="0" borderId="1" xfId="1" applyNumberFormat="1" applyFont="1" applyFill="1" applyBorder="1" applyAlignment="1">
      <alignment horizontal="center" vertical="center" wrapText="1"/>
    </xf>
    <xf numFmtId="0" fontId="25" fillId="0" borderId="33" xfId="0" applyFont="1" applyBorder="1" applyAlignment="1">
      <alignment horizontal="center" vertical="center" wrapText="1"/>
    </xf>
    <xf numFmtId="0" fontId="25" fillId="0" borderId="41" xfId="0" applyFont="1" applyBorder="1" applyAlignment="1">
      <alignment vertical="center" wrapText="1"/>
    </xf>
    <xf numFmtId="0" fontId="25" fillId="0" borderId="36" xfId="0" applyFont="1" applyBorder="1" applyAlignment="1">
      <alignment vertical="center" wrapText="1"/>
    </xf>
    <xf numFmtId="166" fontId="25" fillId="0" borderId="41" xfId="1" applyNumberFormat="1" applyFont="1" applyBorder="1" applyAlignment="1">
      <alignment vertical="center"/>
    </xf>
    <xf numFmtId="166" fontId="25" fillId="2" borderId="36" xfId="1" applyNumberFormat="1" applyFont="1" applyFill="1" applyBorder="1" applyAlignment="1">
      <alignment vertical="center"/>
    </xf>
    <xf numFmtId="43" fontId="25" fillId="0" borderId="42" xfId="0" applyNumberFormat="1" applyFont="1" applyBorder="1" applyAlignment="1">
      <alignment vertical="center" wrapText="1"/>
    </xf>
    <xf numFmtId="0" fontId="25" fillId="0" borderId="33" xfId="0" applyFont="1" applyBorder="1" applyAlignment="1">
      <alignment horizontal="center" vertical="center"/>
    </xf>
    <xf numFmtId="0" fontId="25" fillId="0" borderId="36" xfId="0" applyFont="1" applyBorder="1" applyAlignment="1">
      <alignment horizontal="justify" vertical="center" wrapText="1"/>
    </xf>
    <xf numFmtId="0" fontId="29" fillId="0" borderId="8" xfId="0" applyFont="1" applyBorder="1" applyAlignment="1">
      <alignment vertical="center" wrapText="1"/>
    </xf>
    <xf numFmtId="0" fontId="34" fillId="0" borderId="8" xfId="0" applyFont="1" applyBorder="1" applyAlignment="1">
      <alignment vertical="center" wrapText="1"/>
    </xf>
    <xf numFmtId="0" fontId="33" fillId="0" borderId="32" xfId="0" applyFont="1" applyBorder="1" applyAlignment="1">
      <alignment vertical="center" wrapText="1"/>
    </xf>
    <xf numFmtId="0" fontId="33" fillId="0" borderId="0" xfId="0" applyFont="1" applyAlignment="1">
      <alignment vertical="center" wrapText="1"/>
    </xf>
    <xf numFmtId="166" fontId="26" fillId="0" borderId="39" xfId="1" applyNumberFormat="1" applyFont="1" applyBorder="1" applyAlignment="1">
      <alignment vertical="center"/>
    </xf>
    <xf numFmtId="166" fontId="26" fillId="2" borderId="0" xfId="1" applyNumberFormat="1" applyFont="1" applyFill="1" applyBorder="1" applyAlignment="1">
      <alignment vertical="center"/>
    </xf>
    <xf numFmtId="0" fontId="33" fillId="0" borderId="41" xfId="0" applyFont="1" applyBorder="1" applyAlignment="1">
      <alignment vertical="center" wrapText="1"/>
    </xf>
    <xf numFmtId="0" fontId="33" fillId="0" borderId="36" xfId="0" applyFont="1" applyBorder="1" applyAlignment="1">
      <alignment vertical="center" wrapText="1"/>
    </xf>
    <xf numFmtId="166" fontId="26" fillId="0" borderId="41" xfId="1" applyNumberFormat="1" applyFont="1" applyBorder="1" applyAlignment="1">
      <alignment vertical="center"/>
    </xf>
    <xf numFmtId="166" fontId="26" fillId="2" borderId="36" xfId="1" applyNumberFormat="1" applyFont="1" applyFill="1" applyBorder="1" applyAlignment="1">
      <alignment vertical="center"/>
    </xf>
    <xf numFmtId="0" fontId="34" fillId="0" borderId="39" xfId="0" applyFont="1" applyBorder="1" applyAlignment="1">
      <alignment vertical="center" wrapText="1"/>
    </xf>
    <xf numFmtId="0" fontId="34" fillId="0" borderId="43" xfId="0" applyFont="1" applyBorder="1" applyAlignment="1">
      <alignment vertical="center" wrapText="1"/>
    </xf>
    <xf numFmtId="0" fontId="33" fillId="0" borderId="44" xfId="0" applyFont="1" applyBorder="1" applyAlignment="1">
      <alignment vertical="center" wrapText="1"/>
    </xf>
    <xf numFmtId="0" fontId="33" fillId="0" borderId="45" xfId="0" applyFont="1" applyBorder="1" applyAlignment="1">
      <alignment vertical="center" wrapText="1"/>
    </xf>
    <xf numFmtId="166" fontId="26" fillId="0" borderId="33" xfId="1" applyNumberFormat="1" applyFont="1" applyBorder="1" applyAlignment="1">
      <alignment vertical="center"/>
    </xf>
    <xf numFmtId="166" fontId="26" fillId="2" borderId="45" xfId="1" applyNumberFormat="1" applyFont="1" applyFill="1" applyBorder="1" applyAlignment="1">
      <alignment vertical="center"/>
    </xf>
    <xf numFmtId="0" fontId="34" fillId="0" borderId="46" xfId="0" applyFont="1" applyBorder="1" applyAlignment="1">
      <alignment vertical="center" wrapText="1"/>
    </xf>
    <xf numFmtId="0" fontId="24" fillId="3" borderId="38" xfId="0" applyFont="1" applyFill="1" applyBorder="1" applyAlignment="1">
      <alignment vertical="center"/>
    </xf>
    <xf numFmtId="0" fontId="24" fillId="3" borderId="41" xfId="0" applyFont="1" applyFill="1" applyBorder="1" applyAlignment="1">
      <alignment vertical="center"/>
    </xf>
    <xf numFmtId="0" fontId="24" fillId="3" borderId="0" xfId="0" applyFont="1" applyFill="1" applyAlignment="1">
      <alignment vertical="center" wrapText="1"/>
    </xf>
    <xf numFmtId="0" fontId="26" fillId="3" borderId="32" xfId="0" applyFont="1" applyFill="1" applyBorder="1" applyAlignment="1">
      <alignment vertical="center"/>
    </xf>
    <xf numFmtId="0" fontId="25" fillId="0" borderId="1" xfId="0" applyFont="1" applyBorder="1" applyAlignment="1">
      <alignment horizontal="justify" vertical="center" wrapText="1"/>
    </xf>
    <xf numFmtId="0" fontId="25" fillId="0" borderId="3" xfId="0" applyFont="1" applyBorder="1" applyAlignment="1">
      <alignment horizontal="justify" vertical="center"/>
    </xf>
    <xf numFmtId="3" fontId="25" fillId="0" borderId="3" xfId="0" applyNumberFormat="1" applyFont="1" applyBorder="1" applyAlignment="1">
      <alignment horizontal="right"/>
    </xf>
    <xf numFmtId="4" fontId="25" fillId="0" borderId="1" xfId="0" applyNumberFormat="1" applyFont="1" applyBorder="1" applyAlignment="1">
      <alignment horizontal="right"/>
    </xf>
    <xf numFmtId="0" fontId="25" fillId="0" borderId="3" xfId="0" applyFont="1" applyBorder="1"/>
    <xf numFmtId="166" fontId="25" fillId="0" borderId="3" xfId="1" applyNumberFormat="1" applyFont="1" applyFill="1" applyBorder="1"/>
    <xf numFmtId="3" fontId="25" fillId="0" borderId="1" xfId="0" applyNumberFormat="1" applyFont="1" applyBorder="1"/>
    <xf numFmtId="4" fontId="25" fillId="0" borderId="1" xfId="0" applyNumberFormat="1" applyFont="1" applyBorder="1"/>
    <xf numFmtId="0" fontId="25" fillId="0" borderId="0" xfId="0" applyFont="1" applyAlignment="1">
      <alignment horizontal="right"/>
    </xf>
    <xf numFmtId="0" fontId="25" fillId="0" borderId="29" xfId="0" applyFont="1" applyBorder="1"/>
    <xf numFmtId="0" fontId="25" fillId="0" borderId="42" xfId="0" applyFont="1" applyBorder="1" applyAlignment="1">
      <alignment horizontal="right" vertical="center" wrapText="1"/>
    </xf>
    <xf numFmtId="0" fontId="25" fillId="0" borderId="4" xfId="0" applyFont="1" applyBorder="1" applyAlignment="1">
      <alignment vertical="center" wrapText="1"/>
    </xf>
    <xf numFmtId="166" fontId="25" fillId="0" borderId="3" xfId="1" applyNumberFormat="1" applyFont="1" applyFill="1" applyBorder="1" applyAlignment="1">
      <alignment horizontal="right"/>
    </xf>
    <xf numFmtId="0" fontId="25" fillId="0" borderId="7" xfId="0" applyFont="1" applyBorder="1" applyAlignment="1">
      <alignment wrapText="1"/>
    </xf>
    <xf numFmtId="9" fontId="25" fillId="0" borderId="0" xfId="0" applyNumberFormat="1" applyFont="1"/>
    <xf numFmtId="0" fontId="25" fillId="0" borderId="8" xfId="0" applyFont="1" applyBorder="1" applyAlignment="1">
      <alignment vertical="center" wrapText="1"/>
    </xf>
    <xf numFmtId="0" fontId="26" fillId="0" borderId="47" xfId="0" applyFont="1" applyBorder="1" applyAlignment="1">
      <alignment horizontal="left" vertical="center"/>
    </xf>
    <xf numFmtId="0" fontId="26" fillId="0" borderId="4" xfId="0" applyFont="1" applyBorder="1" applyAlignment="1">
      <alignment wrapText="1"/>
    </xf>
    <xf numFmtId="0" fontId="26" fillId="0" borderId="3" xfId="0" applyFont="1" applyBorder="1" applyAlignment="1">
      <alignment wrapText="1"/>
    </xf>
    <xf numFmtId="0" fontId="26" fillId="0" borderId="1" xfId="0" applyFont="1" applyBorder="1" applyAlignment="1">
      <alignment wrapText="1"/>
    </xf>
    <xf numFmtId="0" fontId="26" fillId="0" borderId="49" xfId="0" applyFont="1" applyBorder="1" applyAlignment="1">
      <alignment horizontal="left" vertical="center" wrapText="1"/>
    </xf>
    <xf numFmtId="0" fontId="26" fillId="0" borderId="4" xfId="0" applyFont="1" applyBorder="1" applyAlignment="1">
      <alignment horizontal="left" vertical="center" wrapText="1"/>
    </xf>
    <xf numFmtId="0" fontId="26" fillId="0" borderId="29" xfId="0" applyFont="1" applyBorder="1" applyAlignment="1">
      <alignment wrapText="1"/>
    </xf>
    <xf numFmtId="0" fontId="26" fillId="0" borderId="1" xfId="0" applyFont="1" applyBorder="1" applyAlignment="1">
      <alignment vertical="top" wrapText="1"/>
    </xf>
    <xf numFmtId="0" fontId="26" fillId="0" borderId="7" xfId="0" applyFont="1" applyBorder="1" applyAlignment="1">
      <alignment horizontal="left" vertical="center" wrapText="1"/>
    </xf>
    <xf numFmtId="0" fontId="26" fillId="0" borderId="18" xfId="0" applyFont="1" applyBorder="1" applyAlignment="1">
      <alignment wrapText="1"/>
    </xf>
    <xf numFmtId="0" fontId="26" fillId="0" borderId="5" xfId="0" applyFont="1" applyBorder="1" applyAlignment="1">
      <alignment horizontal="left" vertical="center" wrapText="1"/>
    </xf>
    <xf numFmtId="0" fontId="26" fillId="0" borderId="20" xfId="0" applyFont="1" applyBorder="1" applyAlignment="1">
      <alignment wrapText="1"/>
    </xf>
    <xf numFmtId="0" fontId="26" fillId="0" borderId="2" xfId="0" applyFont="1" applyBorder="1"/>
    <xf numFmtId="0" fontId="24" fillId="0" borderId="4" xfId="0" applyFont="1" applyBorder="1" applyAlignment="1">
      <alignment vertical="center" wrapText="1"/>
    </xf>
    <xf numFmtId="0" fontId="24" fillId="0" borderId="2" xfId="0" applyFont="1" applyBorder="1" applyAlignment="1">
      <alignment horizontal="left"/>
    </xf>
    <xf numFmtId="0" fontId="24" fillId="0" borderId="6" xfId="0" applyFont="1" applyBorder="1" applyAlignment="1">
      <alignment horizontal="left"/>
    </xf>
    <xf numFmtId="0" fontId="24" fillId="0" borderId="3" xfId="0" applyFont="1" applyBorder="1" applyAlignment="1">
      <alignment horizontal="left"/>
    </xf>
    <xf numFmtId="0" fontId="24" fillId="0" borderId="1" xfId="0" applyFont="1" applyBorder="1"/>
    <xf numFmtId="0" fontId="24" fillId="0" borderId="5" xfId="0" applyFont="1" applyBorder="1" applyAlignment="1">
      <alignment vertical="center" wrapText="1"/>
    </xf>
    <xf numFmtId="0" fontId="24" fillId="0" borderId="1" xfId="0" applyFont="1" applyBorder="1" applyAlignment="1">
      <alignment wrapText="1"/>
    </xf>
    <xf numFmtId="0" fontId="26" fillId="0" borderId="4" xfId="0" applyFont="1" applyBorder="1" applyAlignment="1">
      <alignment horizontal="left" vertical="top" wrapText="1"/>
    </xf>
    <xf numFmtId="0" fontId="26" fillId="0" borderId="29" xfId="0" applyFont="1" applyBorder="1" applyAlignment="1">
      <alignment vertical="top" wrapText="1"/>
    </xf>
    <xf numFmtId="0" fontId="26" fillId="0" borderId="3" xfId="0" applyFont="1" applyBorder="1" applyAlignment="1">
      <alignment vertical="top" wrapText="1"/>
    </xf>
    <xf numFmtId="0" fontId="34" fillId="0" borderId="14" xfId="0" applyFont="1" applyBorder="1"/>
    <xf numFmtId="0" fontId="34" fillId="0" borderId="14" xfId="0" applyFont="1" applyBorder="1" applyAlignment="1">
      <alignment wrapText="1"/>
    </xf>
    <xf numFmtId="0" fontId="34" fillId="0" borderId="16" xfId="0" applyFont="1" applyBorder="1" applyAlignment="1">
      <alignment vertical="center" wrapText="1"/>
    </xf>
    <xf numFmtId="0" fontId="34" fillId="0" borderId="50" xfId="0" applyFont="1" applyBorder="1" applyAlignment="1">
      <alignment horizontal="center"/>
    </xf>
    <xf numFmtId="0" fontId="26" fillId="0" borderId="18" xfId="0" applyFont="1" applyBorder="1" applyAlignment="1">
      <alignment vertical="center" wrapText="1"/>
    </xf>
    <xf numFmtId="0" fontId="33" fillId="0" borderId="14" xfId="0" applyFont="1" applyBorder="1" applyAlignment="1">
      <alignment horizontal="left" vertical="center" wrapText="1"/>
    </xf>
    <xf numFmtId="0" fontId="29" fillId="0" borderId="52" xfId="0" applyFont="1" applyBorder="1" applyAlignment="1">
      <alignment horizontal="center" vertical="center" wrapText="1"/>
    </xf>
    <xf numFmtId="0" fontId="25" fillId="0" borderId="6" xfId="0" applyFont="1" applyBorder="1" applyAlignment="1">
      <alignment horizontal="left" vertical="center" wrapText="1"/>
    </xf>
    <xf numFmtId="0" fontId="26" fillId="0" borderId="10" xfId="0" applyFont="1" applyBorder="1" applyAlignment="1">
      <alignment horizontal="left" vertical="center"/>
    </xf>
    <xf numFmtId="0" fontId="26" fillId="0" borderId="0" xfId="0" applyFont="1" applyBorder="1" applyAlignment="1">
      <alignment horizontal="left" vertical="center"/>
    </xf>
    <xf numFmtId="0" fontId="25" fillId="0" borderId="0" xfId="0" applyFont="1"/>
    <xf numFmtId="0" fontId="25" fillId="0" borderId="3" xfId="0" applyFont="1" applyBorder="1" applyAlignment="1">
      <alignment wrapText="1"/>
    </xf>
    <xf numFmtId="0" fontId="25" fillId="0" borderId="0" xfId="0" applyFont="1" applyAlignment="1">
      <alignment horizontal="left" wrapText="1"/>
    </xf>
    <xf numFmtId="0" fontId="25" fillId="0" borderId="1" xfId="0" applyFont="1" applyBorder="1" applyAlignment="1">
      <alignment horizontal="center" vertical="center" wrapText="1"/>
    </xf>
    <xf numFmtId="0" fontId="25" fillId="0" borderId="1" xfId="0" applyFont="1" applyBorder="1" applyAlignment="1">
      <alignment horizontal="center" vertical="center"/>
    </xf>
    <xf numFmtId="0" fontId="26" fillId="0" borderId="6" xfId="0" applyFont="1" applyBorder="1"/>
    <xf numFmtId="0" fontId="26" fillId="0" borderId="7" xfId="0" applyFont="1" applyBorder="1" applyAlignment="1">
      <alignment vertical="center" wrapText="1"/>
    </xf>
    <xf numFmtId="0" fontId="34" fillId="0" borderId="16" xfId="0" applyFont="1" applyBorder="1" applyAlignment="1">
      <alignment horizontal="center" vertical="center" wrapText="1"/>
    </xf>
    <xf numFmtId="0" fontId="33" fillId="0" borderId="4" xfId="0" applyFont="1" applyBorder="1" applyAlignment="1">
      <alignment horizontal="left"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1" xfId="0" applyFont="1" applyBorder="1" applyAlignment="1">
      <alignment horizontal="center" vertical="center" wrapText="1"/>
    </xf>
    <xf numFmtId="0" fontId="25" fillId="0" borderId="4" xfId="0" applyFont="1" applyBorder="1" applyAlignment="1">
      <alignment horizontal="left" vertical="top" wrapText="1"/>
    </xf>
    <xf numFmtId="0" fontId="25" fillId="0" borderId="5" xfId="0" applyFont="1" applyBorder="1" applyAlignment="1">
      <alignment horizontal="left" vertical="center" wrapText="1"/>
    </xf>
    <xf numFmtId="0" fontId="25" fillId="0" borderId="5" xfId="0" applyFont="1" applyBorder="1"/>
    <xf numFmtId="0" fontId="25" fillId="0" borderId="4" xfId="0" applyFont="1" applyBorder="1" applyAlignment="1">
      <alignment wrapText="1"/>
    </xf>
    <xf numFmtId="0" fontId="24" fillId="0" borderId="1"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7" xfId="0" applyFont="1" applyBorder="1" applyAlignment="1">
      <alignment horizontal="center" vertical="center" wrapText="1"/>
    </xf>
    <xf numFmtId="0" fontId="2" fillId="0" borderId="0" xfId="0" applyFont="1"/>
    <xf numFmtId="0" fontId="10" fillId="3" borderId="0" xfId="0" applyFont="1" applyFill="1"/>
    <xf numFmtId="0" fontId="30" fillId="0" borderId="1" xfId="3" applyFont="1" applyBorder="1" applyAlignment="1">
      <alignment wrapText="1"/>
    </xf>
    <xf numFmtId="0" fontId="25" fillId="3" borderId="1" xfId="0" applyFont="1" applyFill="1" applyBorder="1"/>
    <xf numFmtId="9" fontId="33" fillId="0" borderId="1" xfId="0" applyNumberFormat="1" applyFont="1" applyBorder="1" applyAlignment="1">
      <alignment horizontal="right" wrapText="1"/>
    </xf>
    <xf numFmtId="9" fontId="25" fillId="0" borderId="1" xfId="0" applyNumberFormat="1" applyFont="1" applyBorder="1" applyAlignment="1">
      <alignment wrapText="1"/>
    </xf>
    <xf numFmtId="9" fontId="25" fillId="0" borderId="5" xfId="0" applyNumberFormat="1" applyFont="1" applyBorder="1" applyAlignment="1">
      <alignment wrapText="1"/>
    </xf>
    <xf numFmtId="9" fontId="25" fillId="0" borderId="1" xfId="0" applyNumberFormat="1" applyFont="1" applyBorder="1" applyAlignment="1">
      <alignment horizontal="right"/>
    </xf>
    <xf numFmtId="9" fontId="25" fillId="0" borderId="4" xfId="0" applyNumberFormat="1" applyFont="1" applyBorder="1"/>
    <xf numFmtId="0" fontId="25" fillId="0" borderId="4" xfId="3" applyFont="1" applyBorder="1" applyAlignment="1">
      <alignment vertical="top" wrapText="1"/>
    </xf>
    <xf numFmtId="0" fontId="25" fillId="0" borderId="5" xfId="3" applyFont="1" applyBorder="1" applyAlignment="1">
      <alignment vertical="top" wrapText="1"/>
    </xf>
    <xf numFmtId="17" fontId="25" fillId="0" borderId="1" xfId="0" applyNumberFormat="1" applyFont="1" applyBorder="1"/>
    <xf numFmtId="9" fontId="26" fillId="0" borderId="1" xfId="0" applyNumberFormat="1" applyFont="1" applyBorder="1" applyAlignment="1">
      <alignment horizontal="center"/>
    </xf>
    <xf numFmtId="9" fontId="26" fillId="0" borderId="1" xfId="0" applyNumberFormat="1" applyFont="1" applyBorder="1"/>
    <xf numFmtId="0" fontId="26" fillId="0" borderId="3" xfId="0" applyFont="1" applyBorder="1" applyAlignment="1">
      <alignment horizontal="center"/>
    </xf>
    <xf numFmtId="0" fontId="25" fillId="9" borderId="0" xfId="0" applyFont="1" applyFill="1"/>
    <xf numFmtId="0" fontId="26" fillId="0" borderId="49" xfId="0" applyFont="1" applyBorder="1"/>
    <xf numFmtId="0" fontId="26" fillId="0" borderId="7" xfId="0" applyFont="1" applyBorder="1"/>
    <xf numFmtId="0" fontId="24" fillId="0" borderId="18" xfId="0" applyFont="1" applyBorder="1" applyAlignment="1">
      <alignment horizontal="center" wrapText="1"/>
    </xf>
    <xf numFmtId="0" fontId="26" fillId="0" borderId="51" xfId="0" applyFont="1" applyBorder="1"/>
    <xf numFmtId="0" fontId="26" fillId="0" borderId="13" xfId="0" applyFont="1" applyBorder="1"/>
    <xf numFmtId="0" fontId="26" fillId="0" borderId="53" xfId="0" applyFont="1" applyBorder="1"/>
    <xf numFmtId="0" fontId="26" fillId="0" borderId="17" xfId="0" applyFont="1" applyBorder="1"/>
    <xf numFmtId="0" fontId="26" fillId="0" borderId="0" xfId="0" applyFont="1" applyBorder="1"/>
    <xf numFmtId="0" fontId="24" fillId="0" borderId="0" xfId="0" applyFont="1"/>
    <xf numFmtId="0" fontId="26" fillId="0" borderId="1" xfId="0" applyFont="1" applyBorder="1" applyAlignment="1">
      <alignment horizontal="left" vertical="center" indent="6"/>
    </xf>
    <xf numFmtId="0" fontId="26" fillId="0" borderId="1" xfId="0" applyFont="1" applyBorder="1" applyAlignment="1">
      <alignment horizontal="center" vertical="center"/>
    </xf>
    <xf numFmtId="9" fontId="26" fillId="0" borderId="1" xfId="0" applyNumberFormat="1" applyFont="1" applyBorder="1" applyAlignment="1">
      <alignment horizontal="center" vertical="center"/>
    </xf>
    <xf numFmtId="0" fontId="26" fillId="0" borderId="1" xfId="0" applyFont="1" applyBorder="1" applyAlignment="1">
      <alignment horizontal="left"/>
    </xf>
    <xf numFmtId="0" fontId="26" fillId="0" borderId="1" xfId="0" applyFont="1" applyBorder="1" applyAlignment="1">
      <alignment horizontal="center"/>
    </xf>
    <xf numFmtId="0" fontId="25" fillId="0" borderId="6" xfId="0" applyFont="1" applyBorder="1"/>
    <xf numFmtId="0" fontId="30" fillId="0" borderId="1" xfId="3" applyFont="1" applyBorder="1"/>
    <xf numFmtId="9" fontId="30" fillId="0" borderId="1" xfId="4" applyFont="1" applyBorder="1"/>
    <xf numFmtId="9" fontId="30" fillId="0" borderId="1" xfId="3" applyNumberFormat="1" applyFont="1" applyBorder="1"/>
    <xf numFmtId="0" fontId="34" fillId="3" borderId="16" xfId="0" applyFont="1" applyFill="1" applyBorder="1" applyAlignment="1">
      <alignment horizontal="center" vertical="center" wrapText="1"/>
    </xf>
    <xf numFmtId="0" fontId="38" fillId="3" borderId="14" xfId="0" applyFont="1" applyFill="1" applyBorder="1"/>
    <xf numFmtId="0" fontId="35" fillId="3" borderId="21" xfId="0" applyFont="1" applyFill="1" applyBorder="1"/>
    <xf numFmtId="0" fontId="38" fillId="3" borderId="50" xfId="0" applyFont="1" applyFill="1" applyBorder="1" applyAlignment="1">
      <alignment wrapText="1"/>
    </xf>
    <xf numFmtId="0" fontId="38" fillId="3" borderId="1" xfId="0" applyFont="1" applyFill="1" applyBorder="1"/>
    <xf numFmtId="0" fontId="0" fillId="3" borderId="13" xfId="0" applyFill="1" applyBorder="1"/>
    <xf numFmtId="0" fontId="33" fillId="0" borderId="14" xfId="0" applyFont="1" applyBorder="1" applyAlignment="1">
      <alignment vertical="center"/>
    </xf>
    <xf numFmtId="0" fontId="33" fillId="0" borderId="14" xfId="0" applyFont="1" applyBorder="1" applyAlignment="1">
      <alignment wrapText="1"/>
    </xf>
    <xf numFmtId="0" fontId="25" fillId="0" borderId="9" xfId="0" applyFont="1" applyBorder="1" applyAlignment="1">
      <alignment vertical="center" wrapText="1"/>
    </xf>
    <xf numFmtId="0" fontId="33" fillId="0" borderId="16" xfId="0" applyFont="1" applyBorder="1"/>
    <xf numFmtId="0" fontId="25" fillId="0" borderId="16" xfId="0" applyFont="1" applyBorder="1"/>
    <xf numFmtId="0" fontId="33" fillId="0" borderId="50" xfId="0" applyFont="1" applyBorder="1" applyAlignment="1">
      <alignment wrapText="1"/>
    </xf>
    <xf numFmtId="0" fontId="34" fillId="0" borderId="1" xfId="0" applyFont="1" applyBorder="1" applyAlignment="1">
      <alignment vertical="center" wrapText="1"/>
    </xf>
    <xf numFmtId="0" fontId="29" fillId="0" borderId="1" xfId="0" applyFont="1" applyBorder="1" applyAlignment="1">
      <alignment vertical="center" wrapText="1"/>
    </xf>
    <xf numFmtId="43" fontId="33" fillId="0" borderId="1" xfId="1" applyFont="1" applyBorder="1"/>
    <xf numFmtId="0" fontId="33" fillId="0" borderId="5" xfId="0" applyFont="1" applyBorder="1"/>
    <xf numFmtId="0" fontId="33" fillId="0" borderId="58" xfId="0" applyFont="1" applyBorder="1" applyAlignment="1">
      <alignment horizontal="left" vertical="center" wrapText="1"/>
    </xf>
    <xf numFmtId="0" fontId="33" fillId="0" borderId="58" xfId="0" applyFont="1" applyBorder="1"/>
    <xf numFmtId="0" fontId="25" fillId="0" borderId="53" xfId="0" applyFont="1" applyBorder="1"/>
    <xf numFmtId="0" fontId="0" fillId="0" borderId="14" xfId="0" applyFont="1" applyBorder="1"/>
    <xf numFmtId="0" fontId="34" fillId="3" borderId="14" xfId="0" applyFont="1" applyFill="1" applyBorder="1"/>
    <xf numFmtId="0" fontId="34" fillId="3" borderId="50" xfId="0" applyFont="1" applyFill="1" applyBorder="1" applyAlignment="1">
      <alignment wrapText="1"/>
    </xf>
    <xf numFmtId="0" fontId="34" fillId="3" borderId="1" xfId="0" applyFont="1" applyFill="1" applyBorder="1"/>
    <xf numFmtId="0" fontId="0" fillId="3" borderId="13" xfId="0" applyFont="1" applyFill="1" applyBorder="1"/>
    <xf numFmtId="0" fontId="29" fillId="3" borderId="1" xfId="0" applyFont="1" applyFill="1" applyBorder="1" applyAlignment="1">
      <alignment vertical="center" wrapText="1"/>
    </xf>
    <xf numFmtId="0" fontId="21" fillId="0" borderId="0" xfId="0" applyFont="1"/>
    <xf numFmtId="0" fontId="17" fillId="3" borderId="1" xfId="0" applyFont="1" applyFill="1" applyBorder="1" applyAlignment="1">
      <alignment horizontal="center" vertical="center" wrapText="1"/>
    </xf>
    <xf numFmtId="0" fontId="2" fillId="0" borderId="0" xfId="0" applyFont="1"/>
    <xf numFmtId="0" fontId="17" fillId="0" borderId="0" xfId="0" applyFont="1" applyAlignment="1">
      <alignment horizontal="left" wrapText="1"/>
    </xf>
    <xf numFmtId="0" fontId="21" fillId="0" borderId="1" xfId="0" applyFont="1" applyBorder="1" applyAlignment="1">
      <alignment wrapText="1"/>
    </xf>
    <xf numFmtId="0" fontId="21" fillId="0" borderId="1" xfId="0" applyFont="1" applyBorder="1" applyAlignment="1">
      <alignment vertical="center" wrapText="1"/>
    </xf>
    <xf numFmtId="0" fontId="0" fillId="0" borderId="0" xfId="0" applyAlignment="1">
      <alignment horizontal="left"/>
    </xf>
    <xf numFmtId="0" fontId="39" fillId="0" borderId="0" xfId="0" applyFont="1" applyAlignment="1">
      <alignment horizontal="left"/>
    </xf>
    <xf numFmtId="0" fontId="23" fillId="0" borderId="0" xfId="0" applyFont="1" applyAlignment="1">
      <alignment horizontal="left"/>
    </xf>
    <xf numFmtId="0" fontId="17" fillId="3" borderId="1" xfId="0" applyFont="1" applyFill="1" applyBorder="1" applyAlignment="1">
      <alignment horizontal="center" wrapText="1"/>
    </xf>
    <xf numFmtId="0" fontId="17" fillId="3" borderId="1" xfId="0" applyFont="1" applyFill="1" applyBorder="1" applyAlignment="1">
      <alignment horizontal="left" wrapText="1"/>
    </xf>
    <xf numFmtId="0" fontId="18" fillId="3" borderId="1" xfId="0" applyFont="1" applyFill="1" applyBorder="1" applyAlignment="1">
      <alignment horizontal="center" vertical="center" wrapText="1"/>
    </xf>
    <xf numFmtId="0" fontId="18" fillId="3" borderId="1" xfId="0" applyFont="1" applyFill="1" applyBorder="1" applyAlignment="1">
      <alignment horizontal="center" wrapText="1"/>
    </xf>
    <xf numFmtId="0" fontId="18" fillId="3" borderId="1" xfId="0" applyFont="1" applyFill="1" applyBorder="1" applyAlignment="1">
      <alignment horizontal="left" wrapText="1"/>
    </xf>
    <xf numFmtId="0" fontId="18" fillId="3" borderId="1" xfId="0" applyFont="1" applyFill="1" applyBorder="1" applyAlignment="1">
      <alignment horizontal="left" vertical="center" wrapText="1"/>
    </xf>
    <xf numFmtId="166" fontId="41" fillId="0" borderId="1" xfId="1" applyNumberFormat="1" applyFont="1" applyBorder="1"/>
    <xf numFmtId="0" fontId="22" fillId="8" borderId="1" xfId="0" applyFont="1" applyFill="1" applyBorder="1" applyAlignment="1">
      <alignment wrapText="1"/>
    </xf>
    <xf numFmtId="49" fontId="33" fillId="8" borderId="1" xfId="0" applyNumberFormat="1" applyFont="1" applyFill="1" applyBorder="1" applyAlignment="1">
      <alignment horizontal="left" wrapText="1"/>
    </xf>
    <xf numFmtId="14" fontId="33" fillId="8" borderId="1" xfId="0" applyNumberFormat="1" applyFont="1" applyFill="1" applyBorder="1" applyAlignment="1">
      <alignment horizontal="left" wrapText="1"/>
    </xf>
    <xf numFmtId="166" fontId="22" fillId="8" borderId="3" xfId="1" applyNumberFormat="1" applyFont="1" applyFill="1" applyBorder="1" applyAlignment="1">
      <alignment horizontal="right" wrapText="1"/>
    </xf>
    <xf numFmtId="166" fontId="22" fillId="8" borderId="53" xfId="1" applyNumberFormat="1" applyFont="1" applyFill="1" applyBorder="1" applyAlignment="1">
      <alignment horizontal="right" wrapText="1"/>
    </xf>
    <xf numFmtId="166" fontId="22" fillId="8" borderId="13" xfId="1" applyNumberFormat="1" applyFont="1" applyFill="1" applyBorder="1" applyAlignment="1">
      <alignment horizontal="right" wrapText="1"/>
    </xf>
    <xf numFmtId="0" fontId="22" fillId="0" borderId="1" xfId="0" applyFont="1" applyBorder="1" applyAlignment="1">
      <alignment wrapText="1"/>
    </xf>
    <xf numFmtId="49" fontId="33" fillId="0" borderId="1" xfId="0" applyNumberFormat="1" applyFont="1" applyBorder="1" applyAlignment="1">
      <alignment horizontal="left" wrapText="1"/>
    </xf>
    <xf numFmtId="14" fontId="33" fillId="0" borderId="1" xfId="0" applyNumberFormat="1" applyFont="1" applyBorder="1" applyAlignment="1">
      <alignment horizontal="left" wrapText="1"/>
    </xf>
    <xf numFmtId="166" fontId="22" fillId="0" borderId="13" xfId="1" applyNumberFormat="1" applyFont="1" applyFill="1" applyBorder="1" applyAlignment="1">
      <alignment horizontal="right" wrapText="1"/>
    </xf>
    <xf numFmtId="166" fontId="41" fillId="0" borderId="1" xfId="1" applyNumberFormat="1" applyFont="1" applyFill="1" applyBorder="1"/>
    <xf numFmtId="0" fontId="16" fillId="0" borderId="1" xfId="0" applyFont="1" applyBorder="1" applyAlignment="1">
      <alignment wrapText="1"/>
    </xf>
    <xf numFmtId="49" fontId="26" fillId="0" borderId="1" xfId="0" applyNumberFormat="1" applyFont="1" applyBorder="1" applyAlignment="1">
      <alignment horizontal="left" wrapText="1"/>
    </xf>
    <xf numFmtId="14" fontId="26" fillId="0" borderId="1" xfId="0" applyNumberFormat="1" applyFont="1" applyBorder="1" applyAlignment="1">
      <alignment horizontal="left" wrapText="1"/>
    </xf>
    <xf numFmtId="166" fontId="16" fillId="0" borderId="13" xfId="1" applyNumberFormat="1" applyFont="1" applyFill="1" applyBorder="1" applyAlignment="1">
      <alignment horizontal="right" wrapText="1"/>
    </xf>
    <xf numFmtId="166" fontId="42" fillId="0" borderId="1" xfId="1" applyNumberFormat="1" applyFont="1" applyFill="1" applyBorder="1"/>
    <xf numFmtId="0" fontId="22" fillId="8" borderId="1" xfId="0" applyFont="1" applyFill="1" applyBorder="1" applyAlignment="1">
      <alignment horizontal="left" wrapText="1"/>
    </xf>
    <xf numFmtId="49" fontId="33" fillId="8" borderId="1" xfId="0" applyNumberFormat="1" applyFont="1" applyFill="1" applyBorder="1" applyAlignment="1">
      <alignment horizontal="left"/>
    </xf>
    <xf numFmtId="0" fontId="40" fillId="0" borderId="1" xfId="0" applyFont="1" applyBorder="1"/>
    <xf numFmtId="0" fontId="20" fillId="8" borderId="1" xfId="0" applyFont="1" applyFill="1" applyBorder="1" applyAlignment="1">
      <alignment wrapText="1"/>
    </xf>
    <xf numFmtId="49" fontId="34" fillId="8" borderId="1" xfId="0" applyNumberFormat="1" applyFont="1" applyFill="1" applyBorder="1" applyAlignment="1">
      <alignment horizontal="left" wrapText="1"/>
    </xf>
    <xf numFmtId="14" fontId="34" fillId="8" borderId="1" xfId="0" applyNumberFormat="1" applyFont="1" applyFill="1" applyBorder="1" applyAlignment="1">
      <alignment horizontal="left" wrapText="1"/>
    </xf>
    <xf numFmtId="3" fontId="21" fillId="0" borderId="1" xfId="0" applyNumberFormat="1" applyFont="1" applyBorder="1"/>
    <xf numFmtId="17" fontId="44" fillId="3" borderId="1" xfId="0" applyNumberFormat="1" applyFont="1" applyFill="1" applyBorder="1" applyAlignment="1">
      <alignment wrapText="1"/>
    </xf>
    <xf numFmtId="0" fontId="13" fillId="3" borderId="1" xfId="0" applyFont="1" applyFill="1" applyBorder="1" applyAlignment="1">
      <alignment wrapText="1"/>
    </xf>
    <xf numFmtId="17" fontId="45" fillId="0" borderId="1" xfId="0" applyNumberFormat="1" applyFont="1" applyBorder="1"/>
    <xf numFmtId="43" fontId="9" fillId="0" borderId="1" xfId="1" applyFont="1" applyBorder="1"/>
    <xf numFmtId="17" fontId="48" fillId="0" borderId="0" xfId="0" applyNumberFormat="1" applyFont="1"/>
    <xf numFmtId="17" fontId="49" fillId="0" borderId="0" xfId="0" applyNumberFormat="1" applyFont="1"/>
    <xf numFmtId="0" fontId="29" fillId="6" borderId="1" xfId="0" applyFont="1" applyFill="1" applyBorder="1" applyAlignment="1">
      <alignment vertical="center" wrapText="1"/>
    </xf>
    <xf numFmtId="165" fontId="9" fillId="0" borderId="1" xfId="0" applyNumberFormat="1" applyFont="1" applyBorder="1" applyAlignment="1">
      <alignment horizontal="left"/>
    </xf>
    <xf numFmtId="1" fontId="22" fillId="0" borderId="1" xfId="0" applyNumberFormat="1" applyFont="1" applyBorder="1" applyAlignment="1">
      <alignment horizontal="left" vertical="center" wrapText="1"/>
    </xf>
    <xf numFmtId="0" fontId="25" fillId="0" borderId="59" xfId="0" applyFont="1" applyBorder="1" applyAlignment="1">
      <alignment vertical="center"/>
    </xf>
    <xf numFmtId="0" fontId="25" fillId="0" borderId="60" xfId="0" applyFont="1" applyBorder="1" applyAlignment="1">
      <alignment vertical="center"/>
    </xf>
    <xf numFmtId="0" fontId="25" fillId="0" borderId="19" xfId="0" applyFont="1" applyBorder="1" applyAlignment="1">
      <alignment vertical="center"/>
    </xf>
    <xf numFmtId="14" fontId="25" fillId="0" borderId="60" xfId="0" applyNumberFormat="1" applyFont="1" applyBorder="1" applyAlignment="1">
      <alignment horizontal="right" vertical="center"/>
    </xf>
    <xf numFmtId="0" fontId="25" fillId="0" borderId="19" xfId="0" applyFont="1" applyBorder="1" applyAlignment="1">
      <alignment vertical="center" wrapText="1"/>
    </xf>
    <xf numFmtId="43" fontId="25" fillId="0" borderId="60" xfId="1" applyFont="1" applyBorder="1" applyAlignment="1">
      <alignment vertical="center"/>
    </xf>
    <xf numFmtId="43" fontId="25" fillId="0" borderId="19" xfId="1" applyFont="1" applyBorder="1" applyAlignment="1">
      <alignment vertical="center"/>
    </xf>
    <xf numFmtId="0" fontId="25" fillId="0" borderId="61" xfId="0" applyFont="1" applyBorder="1" applyAlignment="1">
      <alignment vertical="center"/>
    </xf>
    <xf numFmtId="43" fontId="50" fillId="0" borderId="19" xfId="1" applyFont="1" applyBorder="1" applyAlignment="1">
      <alignment vertical="center"/>
    </xf>
    <xf numFmtId="43" fontId="23" fillId="0" borderId="62" xfId="1" applyFont="1" applyBorder="1" applyAlignment="1">
      <alignment vertical="center"/>
    </xf>
    <xf numFmtId="0" fontId="30" fillId="0" borderId="1" xfId="0" applyFont="1" applyBorder="1"/>
    <xf numFmtId="0" fontId="19" fillId="0" borderId="1" xfId="0" applyFont="1" applyBorder="1"/>
    <xf numFmtId="0" fontId="30" fillId="2" borderId="1" xfId="0" applyFont="1" applyFill="1" applyBorder="1" applyAlignment="1">
      <alignment horizontal="right"/>
    </xf>
    <xf numFmtId="14" fontId="30" fillId="0" borderId="1" xfId="6" applyNumberFormat="1" applyFont="1" applyFill="1" applyBorder="1" applyAlignment="1">
      <alignment horizontal="right"/>
    </xf>
    <xf numFmtId="0" fontId="51" fillId="0" borderId="1" xfId="0" applyFont="1" applyBorder="1" applyAlignment="1">
      <alignment vertical="center" wrapText="1"/>
    </xf>
    <xf numFmtId="166" fontId="30" fillId="0" borderId="1" xfId="0" applyNumberFormat="1" applyFont="1" applyBorder="1"/>
    <xf numFmtId="43" fontId="30" fillId="2" borderId="1" xfId="1" applyFont="1" applyFill="1" applyBorder="1"/>
    <xf numFmtId="166" fontId="30" fillId="2" borderId="1" xfId="1" applyNumberFormat="1" applyFont="1" applyFill="1" applyBorder="1"/>
    <xf numFmtId="14" fontId="19" fillId="0" borderId="1" xfId="6" applyNumberFormat="1" applyFont="1" applyFill="1" applyBorder="1" applyAlignment="1">
      <alignment horizontal="right"/>
    </xf>
    <xf numFmtId="0" fontId="46" fillId="0" borderId="1" xfId="0" applyFont="1" applyBorder="1" applyAlignment="1">
      <alignment vertical="center" wrapText="1"/>
    </xf>
    <xf numFmtId="0" fontId="51" fillId="0" borderId="0" xfId="0" applyFont="1" applyAlignment="1">
      <alignment vertical="center" wrapText="1"/>
    </xf>
    <xf numFmtId="166" fontId="43" fillId="0" borderId="1" xfId="1" applyNumberFormat="1" applyFont="1" applyBorder="1"/>
    <xf numFmtId="43" fontId="16" fillId="0" borderId="0" xfId="1" applyFont="1" applyAlignment="1">
      <alignment horizontal="left"/>
    </xf>
    <xf numFmtId="166" fontId="16" fillId="0" borderId="0" xfId="1" applyNumberFormat="1" applyFont="1" applyAlignment="1">
      <alignment horizontal="left"/>
    </xf>
    <xf numFmtId="166" fontId="16" fillId="0" borderId="0" xfId="1" applyNumberFormat="1" applyFont="1"/>
    <xf numFmtId="166" fontId="17" fillId="3" borderId="1" xfId="1" applyNumberFormat="1" applyFont="1" applyFill="1" applyBorder="1" applyAlignment="1">
      <alignment horizontal="center" vertical="center" wrapText="1"/>
    </xf>
    <xf numFmtId="166" fontId="17" fillId="6" borderId="1" xfId="1" applyNumberFormat="1" applyFont="1" applyFill="1" applyBorder="1" applyAlignment="1">
      <alignment horizontal="center" vertical="center" wrapText="1"/>
    </xf>
    <xf numFmtId="166" fontId="20" fillId="7" borderId="1" xfId="1" applyNumberFormat="1" applyFont="1" applyFill="1" applyBorder="1" applyAlignment="1">
      <alignment horizontal="right" vertical="top" wrapText="1"/>
    </xf>
    <xf numFmtId="43" fontId="16" fillId="0" borderId="0" xfId="1" applyFont="1" applyFill="1"/>
    <xf numFmtId="0" fontId="17" fillId="11" borderId="1" xfId="0" applyFont="1" applyFill="1" applyBorder="1" applyAlignment="1">
      <alignment vertical="top" wrapText="1"/>
    </xf>
    <xf numFmtId="166" fontId="17" fillId="11" borderId="1" xfId="1" applyNumberFormat="1" applyFont="1" applyFill="1" applyBorder="1" applyAlignment="1">
      <alignment horizontal="right" vertical="top" wrapText="1"/>
    </xf>
    <xf numFmtId="43" fontId="17" fillId="11" borderId="1" xfId="1" applyFont="1" applyFill="1" applyBorder="1" applyAlignment="1">
      <alignment horizontal="right" vertical="top" wrapText="1"/>
    </xf>
    <xf numFmtId="0" fontId="16" fillId="0" borderId="0" xfId="0" applyFont="1" applyFill="1" applyAlignment="1">
      <alignment horizontal="left"/>
    </xf>
    <xf numFmtId="0" fontId="16" fillId="3" borderId="1" xfId="0" applyFont="1" applyFill="1" applyBorder="1" applyAlignment="1">
      <alignment horizontal="left"/>
    </xf>
    <xf numFmtId="0" fontId="16" fillId="6" borderId="1" xfId="0" applyFont="1" applyFill="1" applyBorder="1" applyAlignment="1">
      <alignment horizontal="left"/>
    </xf>
    <xf numFmtId="166" fontId="16" fillId="6" borderId="1" xfId="1" applyNumberFormat="1" applyFont="1" applyFill="1" applyBorder="1" applyAlignment="1">
      <alignment horizontal="center" vertical="center" wrapText="1"/>
    </xf>
    <xf numFmtId="0" fontId="16" fillId="6" borderId="1" xfId="0" applyFont="1" applyFill="1" applyBorder="1" applyAlignment="1">
      <alignment vertical="center" wrapText="1"/>
    </xf>
    <xf numFmtId="0" fontId="17" fillId="4" borderId="1" xfId="0" applyFont="1" applyFill="1" applyBorder="1" applyAlignment="1">
      <alignment horizontal="left" vertical="center" wrapText="1"/>
    </xf>
    <xf numFmtId="166" fontId="17" fillId="4" borderId="1" xfId="1" applyNumberFormat="1" applyFont="1" applyFill="1" applyBorder="1" applyAlignment="1">
      <alignment horizontal="center" vertical="center" wrapText="1"/>
    </xf>
    <xf numFmtId="43" fontId="17" fillId="4" borderId="1" xfId="1" applyFont="1" applyFill="1" applyBorder="1" applyAlignment="1">
      <alignment horizontal="center" vertical="center" wrapText="1"/>
    </xf>
    <xf numFmtId="0" fontId="16" fillId="0" borderId="11" xfId="0" applyFont="1" applyBorder="1"/>
    <xf numFmtId="166" fontId="16" fillId="0" borderId="11" xfId="1" applyNumberFormat="1" applyFont="1" applyBorder="1"/>
    <xf numFmtId="166" fontId="16" fillId="0" borderId="11" xfId="1" applyNumberFormat="1" applyFont="1" applyBorder="1" applyAlignment="1">
      <alignment horizontal="left"/>
    </xf>
    <xf numFmtId="0" fontId="16" fillId="0" borderId="11" xfId="0" applyFont="1" applyBorder="1" applyAlignment="1">
      <alignment horizontal="left"/>
    </xf>
    <xf numFmtId="0" fontId="54" fillId="0" borderId="0" xfId="0" applyFont="1"/>
    <xf numFmtId="0" fontId="16" fillId="0" borderId="0" xfId="0" applyFont="1" applyAlignment="1">
      <alignment horizontal="center" vertical="center"/>
    </xf>
    <xf numFmtId="164" fontId="16" fillId="0" borderId="0" xfId="0" applyNumberFormat="1" applyFont="1" applyAlignment="1">
      <alignment horizontal="left"/>
    </xf>
    <xf numFmtId="164" fontId="16" fillId="0" borderId="0" xfId="0" applyNumberFormat="1" applyFont="1" applyFill="1" applyAlignment="1">
      <alignment horizontal="left"/>
    </xf>
    <xf numFmtId="43" fontId="16" fillId="0" borderId="0" xfId="1" applyFont="1" applyFill="1" applyAlignment="1">
      <alignment horizontal="left"/>
    </xf>
    <xf numFmtId="43" fontId="21" fillId="0" borderId="0" xfId="1" applyFont="1"/>
    <xf numFmtId="3" fontId="16" fillId="0" borderId="0" xfId="0" applyNumberFormat="1" applyFont="1" applyAlignment="1">
      <alignment horizontal="left"/>
    </xf>
    <xf numFmtId="0" fontId="23" fillId="3" borderId="1" xfId="0" applyFont="1" applyFill="1" applyBorder="1" applyAlignment="1">
      <alignment horizontal="right"/>
    </xf>
    <xf numFmtId="0" fontId="17" fillId="0" borderId="0" xfId="0" applyFont="1" applyAlignment="1">
      <alignment horizontal="left" wrapText="1"/>
    </xf>
    <xf numFmtId="0" fontId="17" fillId="3" borderId="1" xfId="0" applyFont="1" applyFill="1" applyBorder="1" applyAlignment="1">
      <alignment horizontal="center" vertical="center" wrapText="1"/>
    </xf>
    <xf numFmtId="0" fontId="17" fillId="10" borderId="1" xfId="0" applyFont="1" applyFill="1" applyBorder="1" applyAlignment="1">
      <alignment vertical="top" wrapText="1"/>
    </xf>
    <xf numFmtId="0" fontId="16" fillId="10" borderId="1" xfId="0" applyFont="1" applyFill="1" applyBorder="1" applyAlignment="1">
      <alignment vertical="top" wrapText="1"/>
    </xf>
    <xf numFmtId="4" fontId="17" fillId="10" borderId="1" xfId="0" applyNumberFormat="1" applyFont="1" applyFill="1" applyBorder="1" applyAlignment="1">
      <alignment horizontal="right" vertical="top" wrapText="1"/>
    </xf>
    <xf numFmtId="9" fontId="16" fillId="10" borderId="1" xfId="2" applyFont="1" applyFill="1" applyBorder="1" applyAlignment="1">
      <alignment horizontal="right" vertical="top" wrapText="1"/>
    </xf>
    <xf numFmtId="0" fontId="16" fillId="8" borderId="1" xfId="0" applyFont="1" applyFill="1" applyBorder="1" applyAlignment="1">
      <alignment wrapText="1"/>
    </xf>
    <xf numFmtId="4" fontId="16" fillId="8" borderId="1" xfId="0" applyNumberFormat="1" applyFont="1" applyFill="1" applyBorder="1" applyAlignment="1">
      <alignment horizontal="right" wrapText="1"/>
    </xf>
    <xf numFmtId="0" fontId="16" fillId="8" borderId="1" xfId="0" applyFont="1" applyFill="1" applyBorder="1" applyAlignment="1">
      <alignment horizontal="right" wrapText="1"/>
    </xf>
    <xf numFmtId="0" fontId="17" fillId="10" borderId="1" xfId="0" applyFont="1" applyFill="1" applyBorder="1" applyAlignment="1">
      <alignment horizontal="right" vertical="top" wrapText="1"/>
    </xf>
    <xf numFmtId="0" fontId="17" fillId="0" borderId="1" xfId="0" applyFont="1" applyBorder="1"/>
    <xf numFmtId="0" fontId="17" fillId="8" borderId="1" xfId="0" applyFont="1" applyFill="1" applyBorder="1" applyAlignment="1">
      <alignment horizontal="right" wrapText="1"/>
    </xf>
    <xf numFmtId="4" fontId="17" fillId="8" borderId="1" xfId="0" applyNumberFormat="1" applyFont="1" applyFill="1" applyBorder="1" applyAlignment="1">
      <alignment horizontal="right" wrapText="1"/>
    </xf>
    <xf numFmtId="0" fontId="17" fillId="8" borderId="1" xfId="0" applyFont="1" applyFill="1" applyBorder="1" applyAlignment="1">
      <alignment horizontal="right" vertical="top" wrapText="1"/>
    </xf>
    <xf numFmtId="166" fontId="2" fillId="0" borderId="0" xfId="1" applyNumberFormat="1" applyFont="1"/>
    <xf numFmtId="0" fontId="14" fillId="0" borderId="1" xfId="0" applyFont="1" applyFill="1" applyBorder="1" applyAlignment="1">
      <alignment vertical="center" wrapText="1"/>
    </xf>
    <xf numFmtId="0" fontId="14" fillId="0" borderId="1" xfId="0" applyFont="1" applyFill="1" applyBorder="1" applyAlignment="1">
      <alignment vertical="center"/>
    </xf>
    <xf numFmtId="0" fontId="14" fillId="0" borderId="1" xfId="0" applyFont="1" applyFill="1" applyBorder="1" applyAlignment="1">
      <alignment horizontal="right" vertical="center"/>
    </xf>
    <xf numFmtId="0" fontId="4" fillId="0" borderId="0" xfId="0" applyFont="1" applyAlignment="1">
      <alignment horizontal="left" vertical="center"/>
    </xf>
    <xf numFmtId="43" fontId="16" fillId="6" borderId="1" xfId="1" applyFont="1" applyFill="1" applyBorder="1" applyAlignment="1">
      <alignment horizontal="center" vertical="center" wrapText="1"/>
    </xf>
    <xf numFmtId="0" fontId="16" fillId="7" borderId="1" xfId="0" applyFont="1" applyFill="1" applyBorder="1" applyAlignment="1">
      <alignment horizontal="left"/>
    </xf>
    <xf numFmtId="43" fontId="23" fillId="6" borderId="1" xfId="1" applyFont="1" applyFill="1" applyBorder="1" applyAlignment="1">
      <alignment horizontal="center" vertical="center" wrapText="1"/>
    </xf>
    <xf numFmtId="0" fontId="23" fillId="6" borderId="1" xfId="0" applyFont="1" applyFill="1" applyBorder="1" applyAlignment="1">
      <alignment horizontal="left"/>
    </xf>
    <xf numFmtId="43" fontId="16" fillId="0" borderId="0" xfId="0" applyNumberFormat="1" applyFont="1" applyAlignment="1">
      <alignment horizontal="left"/>
    </xf>
    <xf numFmtId="0" fontId="22" fillId="8" borderId="1" xfId="0" applyFont="1" applyFill="1" applyBorder="1" applyAlignment="1">
      <alignment vertical="top" wrapText="1"/>
    </xf>
    <xf numFmtId="0" fontId="43" fillId="0" borderId="10" xfId="0" applyFont="1" applyBorder="1" applyAlignment="1">
      <alignment vertical="center" wrapText="1"/>
    </xf>
    <xf numFmtId="43" fontId="2" fillId="0" borderId="11" xfId="0" applyNumberFormat="1" applyFont="1" applyBorder="1"/>
    <xf numFmtId="0" fontId="22" fillId="0" borderId="1" xfId="0" applyFont="1" applyFill="1" applyBorder="1" applyAlignment="1">
      <alignment horizontal="right" vertical="top" wrapText="1"/>
    </xf>
    <xf numFmtId="0" fontId="17" fillId="0" borderId="0" xfId="0" applyFont="1" applyAlignment="1">
      <alignment wrapText="1"/>
    </xf>
    <xf numFmtId="0" fontId="16" fillId="0" borderId="0" xfId="0" applyFont="1" applyAlignment="1">
      <alignment wrapText="1"/>
    </xf>
    <xf numFmtId="0" fontId="16" fillId="0" borderId="0" xfId="0" applyFont="1" applyAlignment="1">
      <alignment horizontal="left" wrapText="1"/>
    </xf>
    <xf numFmtId="166" fontId="16" fillId="0" borderId="0" xfId="1" applyNumberFormat="1" applyFont="1" applyAlignment="1">
      <alignment wrapText="1"/>
    </xf>
    <xf numFmtId="0" fontId="17" fillId="7" borderId="1" xfId="0" applyFont="1" applyFill="1" applyBorder="1" applyAlignment="1">
      <alignment horizontal="center" vertical="center" wrapText="1"/>
    </xf>
    <xf numFmtId="166" fontId="17" fillId="7" borderId="1" xfId="1" applyNumberFormat="1" applyFont="1" applyFill="1" applyBorder="1" applyAlignment="1">
      <alignment vertical="center" wrapText="1"/>
    </xf>
    <xf numFmtId="0" fontId="21" fillId="0" borderId="0" xfId="0" applyFont="1" applyAlignment="1">
      <alignment horizontal="left" wrapText="1"/>
    </xf>
    <xf numFmtId="14" fontId="16" fillId="0" borderId="1" xfId="0" applyNumberFormat="1" applyFont="1" applyBorder="1" applyAlignment="1">
      <alignment horizontal="left" vertical="center" wrapText="1"/>
    </xf>
    <xf numFmtId="166" fontId="16" fillId="0" borderId="1" xfId="1" applyNumberFormat="1" applyFont="1" applyFill="1" applyBorder="1" applyAlignment="1">
      <alignment vertical="center" wrapText="1"/>
    </xf>
    <xf numFmtId="0" fontId="16" fillId="0" borderId="1" xfId="0" applyFont="1" applyBorder="1" applyAlignment="1">
      <alignment horizontal="left" wrapText="1"/>
    </xf>
    <xf numFmtId="0" fontId="21" fillId="0" borderId="6" xfId="0" applyFont="1" applyBorder="1" applyAlignment="1">
      <alignment horizontal="left" wrapText="1"/>
    </xf>
    <xf numFmtId="0" fontId="21" fillId="0" borderId="6" xfId="0" applyFont="1" applyFill="1" applyBorder="1" applyAlignment="1">
      <alignment horizontal="left" wrapText="1"/>
    </xf>
    <xf numFmtId="0" fontId="22" fillId="0" borderId="1" xfId="0" quotePrefix="1" applyFont="1" applyBorder="1" applyAlignment="1">
      <alignment horizontal="left" vertical="center" wrapText="1"/>
    </xf>
    <xf numFmtId="0" fontId="22" fillId="0" borderId="1" xfId="0" applyFont="1" applyBorder="1" applyAlignment="1">
      <alignment horizontal="left" vertical="center" wrapText="1"/>
    </xf>
    <xf numFmtId="43" fontId="22" fillId="0" borderId="1" xfId="1" applyFont="1" applyFill="1" applyBorder="1" applyAlignment="1">
      <alignment horizontal="left" vertical="center" wrapText="1"/>
    </xf>
    <xf numFmtId="166" fontId="22" fillId="0" borderId="1" xfId="1" applyNumberFormat="1" applyFont="1" applyFill="1" applyBorder="1" applyAlignment="1">
      <alignment vertical="center" wrapText="1"/>
    </xf>
    <xf numFmtId="0" fontId="21" fillId="0" borderId="1" xfId="0" applyFont="1" applyBorder="1" applyAlignment="1">
      <alignment horizontal="left" wrapText="1"/>
    </xf>
    <xf numFmtId="0" fontId="21" fillId="0" borderId="0" xfId="0" applyFont="1" applyAlignment="1">
      <alignment wrapText="1"/>
    </xf>
    <xf numFmtId="167" fontId="22" fillId="0" borderId="1" xfId="0" applyNumberFormat="1" applyFont="1" applyBorder="1" applyAlignment="1">
      <alignment horizontal="left" vertical="center" wrapText="1"/>
    </xf>
    <xf numFmtId="168" fontId="53" fillId="0" borderId="33" xfId="0" applyNumberFormat="1" applyFont="1" applyBorder="1" applyAlignment="1">
      <alignment horizontal="left" vertical="center" wrapText="1"/>
    </xf>
    <xf numFmtId="166" fontId="21" fillId="0" borderId="1" xfId="1" applyNumberFormat="1" applyFont="1" applyFill="1" applyBorder="1" applyAlignment="1">
      <alignment wrapText="1"/>
    </xf>
    <xf numFmtId="168" fontId="22" fillId="0" borderId="1" xfId="0" applyNumberFormat="1" applyFont="1" applyBorder="1" applyAlignment="1">
      <alignment horizontal="left" vertical="center" wrapText="1"/>
    </xf>
    <xf numFmtId="169" fontId="21" fillId="0" borderId="1" xfId="0" applyNumberFormat="1" applyFont="1" applyBorder="1" applyAlignment="1">
      <alignment horizontal="left" vertical="center" wrapText="1"/>
    </xf>
    <xf numFmtId="0" fontId="21" fillId="0" borderId="4" xfId="0" applyFont="1" applyBorder="1" applyAlignment="1">
      <alignment horizontal="left" vertical="center" wrapText="1"/>
    </xf>
    <xf numFmtId="1" fontId="22" fillId="0" borderId="14" xfId="1" applyNumberFormat="1" applyFont="1" applyBorder="1" applyAlignment="1">
      <alignment horizontal="left" wrapText="1"/>
    </xf>
    <xf numFmtId="15" fontId="53" fillId="0" borderId="1" xfId="0" applyNumberFormat="1" applyFont="1" applyBorder="1" applyAlignment="1">
      <alignment horizontal="left" vertical="center" wrapText="1"/>
    </xf>
    <xf numFmtId="170" fontId="22" fillId="0" borderId="14" xfId="0" applyNumberFormat="1" applyFont="1" applyBorder="1" applyAlignment="1">
      <alignment horizontal="left" wrapText="1"/>
    </xf>
    <xf numFmtId="15" fontId="22" fillId="0" borderId="1" xfId="0" applyNumberFormat="1" applyFont="1" applyBorder="1" applyAlignment="1">
      <alignment horizontal="left" vertical="center" wrapText="1"/>
    </xf>
    <xf numFmtId="14" fontId="22" fillId="0" borderId="14" xfId="1" applyNumberFormat="1" applyFont="1" applyBorder="1" applyAlignment="1">
      <alignment horizontal="left" wrapText="1"/>
    </xf>
    <xf numFmtId="166" fontId="21" fillId="0" borderId="0" xfId="1" applyNumberFormat="1" applyFont="1" applyFill="1" applyAlignment="1">
      <alignment wrapText="1"/>
    </xf>
    <xf numFmtId="0" fontId="56" fillId="12" borderId="1" xfId="0" applyFont="1" applyFill="1" applyBorder="1" applyAlignment="1">
      <alignment vertical="center" wrapText="1"/>
    </xf>
    <xf numFmtId="0" fontId="57" fillId="12" borderId="1" xfId="0" applyFont="1" applyFill="1" applyBorder="1" applyAlignment="1">
      <alignment vertical="center" wrapText="1"/>
    </xf>
    <xf numFmtId="0" fontId="57" fillId="12" borderId="1" xfId="0" applyFont="1" applyFill="1" applyBorder="1" applyAlignment="1">
      <alignment horizontal="left" vertical="center" wrapText="1"/>
    </xf>
    <xf numFmtId="168" fontId="57" fillId="12" borderId="1" xfId="0" applyNumberFormat="1" applyFont="1" applyFill="1" applyBorder="1" applyAlignment="1">
      <alignment horizontal="left" vertical="center" wrapText="1"/>
    </xf>
    <xf numFmtId="166" fontId="57" fillId="12" borderId="1" xfId="1" applyNumberFormat="1" applyFont="1" applyFill="1" applyBorder="1" applyAlignment="1">
      <alignment vertical="center" wrapText="1"/>
    </xf>
    <xf numFmtId="0" fontId="16" fillId="0" borderId="0" xfId="0" applyFont="1" applyBorder="1" applyAlignment="1">
      <alignment vertical="center" wrapText="1"/>
    </xf>
    <xf numFmtId="0" fontId="22" fillId="0" borderId="0" xfId="0" applyFont="1" applyBorder="1" applyAlignment="1">
      <alignment vertical="center" wrapText="1"/>
    </xf>
    <xf numFmtId="0" fontId="22" fillId="0" borderId="0" xfId="0" quotePrefix="1" applyFont="1" applyBorder="1" applyAlignment="1">
      <alignment horizontal="left" vertical="center" wrapText="1"/>
    </xf>
    <xf numFmtId="0" fontId="22" fillId="0" borderId="0" xfId="0" applyFont="1" applyBorder="1" applyAlignment="1">
      <alignment horizontal="left" vertical="center" wrapText="1"/>
    </xf>
    <xf numFmtId="166" fontId="22" fillId="0" borderId="0" xfId="1" applyNumberFormat="1" applyFont="1" applyBorder="1" applyAlignment="1">
      <alignment vertical="center" wrapText="1"/>
    </xf>
    <xf numFmtId="0" fontId="21" fillId="0" borderId="0" xfId="0" applyFont="1" applyBorder="1" applyAlignment="1">
      <alignment wrapText="1"/>
    </xf>
    <xf numFmtId="0" fontId="16" fillId="0" borderId="11" xfId="0" applyFont="1" applyBorder="1" applyAlignment="1">
      <alignment wrapText="1"/>
    </xf>
    <xf numFmtId="0" fontId="16" fillId="0" borderId="11" xfId="0" applyFont="1" applyBorder="1" applyAlignment="1">
      <alignment horizontal="left" wrapText="1"/>
    </xf>
    <xf numFmtId="166" fontId="16" fillId="0" borderId="11" xfId="1" applyNumberFormat="1" applyFont="1" applyBorder="1" applyAlignment="1">
      <alignment wrapText="1"/>
    </xf>
    <xf numFmtId="0" fontId="54" fillId="0" borderId="0" xfId="0" applyFont="1" applyAlignment="1">
      <alignment wrapText="1"/>
    </xf>
    <xf numFmtId="0" fontId="7" fillId="3" borderId="1" xfId="0" applyFont="1" applyFill="1" applyBorder="1" applyAlignment="1">
      <alignment horizontal="center" vertical="center" wrapText="1"/>
    </xf>
    <xf numFmtId="166" fontId="9" fillId="0" borderId="1" xfId="1" applyNumberFormat="1" applyFont="1" applyBorder="1" applyAlignment="1">
      <alignment horizontal="left"/>
    </xf>
    <xf numFmtId="166" fontId="4" fillId="0" borderId="1" xfId="1" applyNumberFormat="1" applyFont="1" applyBorder="1" applyAlignment="1">
      <alignment horizontal="center"/>
    </xf>
    <xf numFmtId="166" fontId="9" fillId="0" borderId="1" xfId="1" applyNumberFormat="1" applyFont="1" applyFill="1" applyBorder="1"/>
    <xf numFmtId="9" fontId="9" fillId="0" borderId="1" xfId="2" applyFont="1" applyBorder="1"/>
    <xf numFmtId="43" fontId="10" fillId="0" borderId="0" xfId="0" applyNumberFormat="1" applyFont="1"/>
    <xf numFmtId="166" fontId="9" fillId="0" borderId="1" xfId="1" applyNumberFormat="1" applyFont="1" applyBorder="1"/>
    <xf numFmtId="166" fontId="10" fillId="0" borderId="0" xfId="0" applyNumberFormat="1" applyFont="1"/>
    <xf numFmtId="165" fontId="7" fillId="13" borderId="1" xfId="0" applyNumberFormat="1" applyFont="1" applyFill="1" applyBorder="1" applyAlignment="1">
      <alignment horizontal="left"/>
    </xf>
    <xf numFmtId="166" fontId="7" fillId="13" borderId="1" xfId="1" applyNumberFormat="1" applyFont="1" applyFill="1" applyBorder="1" applyAlignment="1">
      <alignment horizontal="left"/>
    </xf>
    <xf numFmtId="166" fontId="7" fillId="13" borderId="1" xfId="1" applyNumberFormat="1" applyFont="1" applyFill="1" applyBorder="1"/>
    <xf numFmtId="43" fontId="7" fillId="13" borderId="1" xfId="1" applyFont="1" applyFill="1" applyBorder="1"/>
    <xf numFmtId="0" fontId="52" fillId="0" borderId="0" xfId="0" applyFont="1"/>
    <xf numFmtId="165" fontId="58" fillId="0" borderId="0" xfId="0" applyNumberFormat="1" applyFont="1" applyAlignment="1">
      <alignment horizontal="left"/>
    </xf>
    <xf numFmtId="166" fontId="47" fillId="0" borderId="0" xfId="0" applyNumberFormat="1" applyFont="1"/>
    <xf numFmtId="0" fontId="47" fillId="0" borderId="0" xfId="0" applyFont="1"/>
    <xf numFmtId="17" fontId="54" fillId="0" borderId="0" xfId="0" applyNumberFormat="1" applyFont="1"/>
    <xf numFmtId="0" fontId="43" fillId="0" borderId="0" xfId="0" applyFont="1"/>
    <xf numFmtId="0" fontId="16" fillId="0" borderId="0" xfId="0" applyFont="1" applyFill="1" applyBorder="1" applyAlignment="1">
      <alignment horizontal="left"/>
    </xf>
    <xf numFmtId="43" fontId="23" fillId="0" borderId="0" xfId="1" applyFont="1"/>
    <xf numFmtId="17" fontId="45" fillId="0" borderId="0" xfId="0" applyNumberFormat="1" applyFont="1"/>
    <xf numFmtId="17" fontId="47" fillId="0" borderId="0" xfId="0" applyNumberFormat="1" applyFont="1"/>
    <xf numFmtId="4" fontId="16" fillId="0" borderId="1" xfId="0" applyNumberFormat="1" applyFont="1" applyFill="1" applyBorder="1" applyAlignment="1">
      <alignment horizontal="right" wrapText="1"/>
    </xf>
    <xf numFmtId="0" fontId="16" fillId="0" borderId="1" xfId="0" applyFont="1" applyFill="1" applyBorder="1"/>
    <xf numFmtId="166" fontId="17" fillId="0" borderId="1" xfId="1" applyNumberFormat="1" applyFont="1" applyFill="1" applyBorder="1"/>
    <xf numFmtId="0" fontId="59" fillId="0" borderId="0" xfId="0" applyFont="1"/>
    <xf numFmtId="0" fontId="60" fillId="0" borderId="0" xfId="0" applyFont="1"/>
    <xf numFmtId="0" fontId="61" fillId="0" borderId="0" xfId="0" applyFont="1"/>
    <xf numFmtId="0" fontId="62" fillId="0" borderId="0" xfId="0" applyFont="1"/>
    <xf numFmtId="0" fontId="63" fillId="0" borderId="0" xfId="0" applyFont="1"/>
    <xf numFmtId="0" fontId="64" fillId="0" borderId="0" xfId="0" applyFont="1" applyAlignment="1">
      <alignment horizontal="left" vertical="center"/>
    </xf>
    <xf numFmtId="0" fontId="65" fillId="0" borderId="0" xfId="0" applyFont="1"/>
    <xf numFmtId="0" fontId="66" fillId="0" borderId="0" xfId="0" applyFont="1"/>
    <xf numFmtId="0" fontId="62" fillId="0" borderId="0" xfId="0" applyFont="1" applyAlignment="1">
      <alignment horizontal="left" vertical="center"/>
    </xf>
    <xf numFmtId="0" fontId="64" fillId="14" borderId="1" xfId="0" applyFont="1" applyFill="1" applyBorder="1" applyAlignment="1">
      <alignment horizontal="center" vertical="center" wrapText="1"/>
    </xf>
    <xf numFmtId="0" fontId="17" fillId="0" borderId="1" xfId="0" applyFont="1" applyBorder="1" applyAlignment="1">
      <alignment horizontal="center" vertical="center"/>
    </xf>
    <xf numFmtId="0" fontId="17" fillId="0" borderId="1" xfId="0" applyFont="1" applyBorder="1" applyAlignment="1">
      <alignment horizontal="left" vertical="center" wrapText="1"/>
    </xf>
    <xf numFmtId="43" fontId="16" fillId="0" borderId="1" xfId="1" applyFont="1" applyBorder="1" applyAlignment="1" applyProtection="1">
      <alignment horizontal="center" vertical="center" wrapText="1"/>
    </xf>
    <xf numFmtId="43" fontId="17" fillId="0" borderId="1" xfId="1" applyFont="1" applyBorder="1" applyAlignment="1" applyProtection="1">
      <alignment horizontal="center" vertical="center" wrapText="1"/>
    </xf>
    <xf numFmtId="0" fontId="17" fillId="0" borderId="1" xfId="0" applyFont="1" applyBorder="1" applyAlignment="1">
      <alignment horizontal="center" vertical="center" wrapText="1"/>
    </xf>
    <xf numFmtId="164" fontId="22" fillId="0" borderId="1" xfId="0" applyNumberFormat="1" applyFont="1" applyBorder="1"/>
    <xf numFmtId="0" fontId="22" fillId="0" borderId="1" xfId="0" applyFont="1" applyBorder="1"/>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43" fontId="25" fillId="0" borderId="1" xfId="1" applyFont="1" applyBorder="1"/>
    <xf numFmtId="43" fontId="17" fillId="0" borderId="1" xfId="1" applyFont="1" applyBorder="1" applyAlignment="1">
      <alignment horizontal="center" vertical="center" wrapText="1"/>
    </xf>
    <xf numFmtId="0" fontId="33" fillId="0" borderId="0" xfId="0" applyFont="1"/>
    <xf numFmtId="171" fontId="16" fillId="0" borderId="1" xfId="0" applyNumberFormat="1" applyFont="1" applyBorder="1" applyAlignment="1">
      <alignment horizontal="center" vertical="center" wrapText="1"/>
    </xf>
    <xf numFmtId="0" fontId="33" fillId="0" borderId="1" xfId="0" applyFont="1" applyBorder="1" applyAlignment="1">
      <alignment vertical="center"/>
    </xf>
    <xf numFmtId="171" fontId="22" fillId="0" borderId="1" xfId="0" applyNumberFormat="1" applyFont="1" applyBorder="1"/>
    <xf numFmtId="9" fontId="22" fillId="0" borderId="1" xfId="2" applyFont="1" applyBorder="1" applyAlignment="1" applyProtection="1"/>
    <xf numFmtId="171" fontId="17" fillId="0" borderId="1" xfId="0" applyNumberFormat="1" applyFont="1" applyBorder="1" applyAlignment="1">
      <alignment horizontal="center" vertical="center" wrapText="1"/>
    </xf>
    <xf numFmtId="171" fontId="20" fillId="0" borderId="1" xfId="0" applyNumberFormat="1" applyFont="1" applyBorder="1"/>
    <xf numFmtId="0" fontId="16" fillId="0" borderId="1" xfId="0" applyFont="1" applyBorder="1" applyAlignment="1">
      <alignment horizontal="left" vertical="center"/>
    </xf>
    <xf numFmtId="43" fontId="22" fillId="0" borderId="1" xfId="1" applyFont="1" applyBorder="1" applyAlignment="1" applyProtection="1"/>
    <xf numFmtId="0" fontId="16" fillId="0" borderId="1" xfId="0" applyFont="1" applyBorder="1" applyAlignment="1">
      <alignment vertical="center"/>
    </xf>
    <xf numFmtId="0" fontId="22" fillId="0" borderId="1" xfId="0" applyFont="1" applyBorder="1" applyAlignment="1">
      <alignment horizontal="center" vertical="center"/>
    </xf>
    <xf numFmtId="0" fontId="22" fillId="0" borderId="1" xfId="0" applyFont="1" applyBorder="1" applyAlignment="1">
      <alignment horizontal="center" vertical="center" wrapText="1"/>
    </xf>
    <xf numFmtId="43" fontId="22" fillId="0" borderId="1" xfId="1" applyFont="1" applyBorder="1" applyAlignment="1" applyProtection="1">
      <alignment horizontal="center" vertical="center"/>
    </xf>
    <xf numFmtId="43" fontId="22" fillId="0" borderId="1" xfId="1" applyFont="1" applyBorder="1" applyAlignment="1" applyProtection="1">
      <alignment vertical="center"/>
    </xf>
    <xf numFmtId="43" fontId="20" fillId="15" borderId="1" xfId="1" applyFont="1" applyFill="1" applyBorder="1" applyAlignment="1" applyProtection="1">
      <alignment horizontal="center" vertical="center" wrapText="1"/>
    </xf>
    <xf numFmtId="43" fontId="20" fillId="15" borderId="1" xfId="1" applyFont="1" applyFill="1" applyBorder="1" applyAlignment="1" applyProtection="1">
      <alignment vertical="center"/>
    </xf>
    <xf numFmtId="43" fontId="20" fillId="15" borderId="1" xfId="1" applyFont="1" applyFill="1" applyBorder="1" applyAlignment="1" applyProtection="1"/>
    <xf numFmtId="43" fontId="22" fillId="15" borderId="1" xfId="1" applyFont="1" applyFill="1" applyBorder="1" applyAlignment="1" applyProtection="1"/>
    <xf numFmtId="0" fontId="68" fillId="0" borderId="0" xfId="0" applyFont="1" applyAlignment="1">
      <alignment horizontal="left" vertical="center" indent="5"/>
    </xf>
    <xf numFmtId="0" fontId="65" fillId="0" borderId="11" xfId="0" applyFont="1" applyBorder="1"/>
    <xf numFmtId="0" fontId="65" fillId="0" borderId="11" xfId="0" applyFont="1" applyBorder="1" applyAlignment="1">
      <alignment horizontal="left"/>
    </xf>
    <xf numFmtId="0" fontId="70" fillId="0" borderId="0" xfId="0" applyFont="1"/>
    <xf numFmtId="0" fontId="65" fillId="0" borderId="0" xfId="0" applyFont="1" applyAlignment="1">
      <alignment horizontal="left"/>
    </xf>
    <xf numFmtId="0" fontId="71" fillId="0" borderId="0" xfId="0" applyFont="1"/>
    <xf numFmtId="0" fontId="64" fillId="0" borderId="1" xfId="0" applyFont="1" applyBorder="1" applyAlignment="1">
      <alignment horizontal="center" vertical="center"/>
    </xf>
    <xf numFmtId="0" fontId="64" fillId="0" borderId="1" xfId="0" applyFont="1" applyBorder="1" applyAlignment="1">
      <alignment horizontal="left" vertical="center" wrapText="1"/>
    </xf>
    <xf numFmtId="0" fontId="64" fillId="0" borderId="1" xfId="0" applyFont="1" applyBorder="1" applyAlignment="1">
      <alignment horizontal="center" vertical="center" wrapText="1"/>
    </xf>
    <xf numFmtId="0" fontId="59" fillId="0" borderId="1" xfId="0" applyFont="1" applyBorder="1"/>
    <xf numFmtId="0" fontId="65" fillId="0" borderId="1" xfId="0" applyFont="1" applyBorder="1" applyAlignment="1">
      <alignment horizontal="center" vertical="center"/>
    </xf>
    <xf numFmtId="0" fontId="72" fillId="0" borderId="1" xfId="0" applyFont="1" applyBorder="1" applyAlignment="1">
      <alignment vertical="center"/>
    </xf>
    <xf numFmtId="43" fontId="64" fillId="0" borderId="1" xfId="1" applyFont="1" applyBorder="1" applyAlignment="1" applyProtection="1">
      <alignment horizontal="center" vertical="center" wrapText="1"/>
    </xf>
    <xf numFmtId="43" fontId="61" fillId="0" borderId="0" xfId="1" applyFont="1" applyBorder="1" applyAlignment="1" applyProtection="1"/>
    <xf numFmtId="43" fontId="60" fillId="0" borderId="1" xfId="1" applyFont="1" applyBorder="1" applyAlignment="1" applyProtection="1"/>
    <xf numFmtId="0" fontId="60" fillId="0" borderId="1" xfId="0" applyFont="1" applyBorder="1"/>
    <xf numFmtId="0" fontId="60" fillId="0" borderId="1" xfId="0" applyFont="1" applyBorder="1" applyAlignment="1">
      <alignment wrapText="1"/>
    </xf>
    <xf numFmtId="0" fontId="72" fillId="0" borderId="1" xfId="0" applyFont="1" applyBorder="1" applyAlignment="1">
      <alignment vertical="center" wrapText="1"/>
    </xf>
    <xf numFmtId="3" fontId="64" fillId="0" borderId="1" xfId="0" applyNumberFormat="1" applyFont="1" applyBorder="1" applyAlignment="1">
      <alignment horizontal="center" vertical="center" wrapText="1"/>
    </xf>
    <xf numFmtId="0" fontId="65" fillId="0" borderId="1" xfId="0" applyFont="1" applyBorder="1" applyAlignment="1">
      <alignment horizontal="left" vertical="center" wrapText="1"/>
    </xf>
    <xf numFmtId="3" fontId="60" fillId="0" borderId="1" xfId="0" applyNumberFormat="1" applyFont="1" applyBorder="1"/>
    <xf numFmtId="3" fontId="61" fillId="0" borderId="0" xfId="0" applyNumberFormat="1" applyFont="1"/>
    <xf numFmtId="4" fontId="73" fillId="0" borderId="1" xfId="0" applyNumberFormat="1" applyFont="1" applyBorder="1"/>
    <xf numFmtId="43" fontId="74" fillId="0" borderId="1" xfId="1" applyFont="1" applyBorder="1" applyAlignment="1" applyProtection="1">
      <alignment horizontal="center" vertical="center" wrapText="1"/>
    </xf>
    <xf numFmtId="0" fontId="65" fillId="0" borderId="1" xfId="0" applyFont="1" applyBorder="1" applyAlignment="1">
      <alignment horizontal="center" vertical="center" wrapText="1"/>
    </xf>
    <xf numFmtId="0" fontId="65" fillId="0" borderId="1" xfId="0" applyFont="1" applyBorder="1" applyAlignment="1">
      <alignment vertical="center"/>
    </xf>
    <xf numFmtId="0" fontId="60" fillId="0" borderId="1" xfId="0" applyFont="1" applyBorder="1" applyAlignment="1">
      <alignment horizontal="center" vertical="center"/>
    </xf>
    <xf numFmtId="0" fontId="60" fillId="0" borderId="1" xfId="0" applyFont="1" applyBorder="1" applyAlignment="1">
      <alignment vertical="center"/>
    </xf>
    <xf numFmtId="43" fontId="59" fillId="15" borderId="1" xfId="1" applyFont="1" applyFill="1" applyBorder="1" applyAlignment="1" applyProtection="1">
      <alignment vertical="center"/>
    </xf>
    <xf numFmtId="0" fontId="59" fillId="15" borderId="1" xfId="0" applyFont="1" applyFill="1" applyBorder="1" applyAlignment="1">
      <alignment vertical="center"/>
    </xf>
    <xf numFmtId="171" fontId="59" fillId="15" borderId="1" xfId="0" applyNumberFormat="1" applyFont="1" applyFill="1" applyBorder="1" applyAlignment="1">
      <alignment vertical="center"/>
    </xf>
    <xf numFmtId="4" fontId="73" fillId="15" borderId="4" xfId="0" applyNumberFormat="1" applyFont="1" applyFill="1" applyBorder="1"/>
    <xf numFmtId="0" fontId="60" fillId="4" borderId="4" xfId="0" applyFont="1" applyFill="1" applyBorder="1"/>
    <xf numFmtId="0" fontId="17" fillId="0" borderId="0" xfId="0" applyFont="1" applyAlignment="1">
      <alignment horizontal="left" wrapText="1"/>
    </xf>
    <xf numFmtId="0" fontId="17" fillId="0" borderId="0" xfId="0" applyFont="1" applyBorder="1" applyAlignment="1">
      <alignment horizontal="left" wrapText="1"/>
    </xf>
    <xf numFmtId="0" fontId="17" fillId="3" borderId="1" xfId="0" applyFont="1" applyFill="1" applyBorder="1" applyAlignment="1">
      <alignment horizontal="center" vertical="center" wrapText="1"/>
    </xf>
    <xf numFmtId="0" fontId="55" fillId="0" borderId="10" xfId="0" applyFont="1" applyBorder="1" applyAlignment="1">
      <alignment horizontal="left" vertical="center" wrapText="1"/>
    </xf>
    <xf numFmtId="0" fontId="23" fillId="3" borderId="1" xfId="0" applyFont="1" applyFill="1" applyBorder="1" applyAlignment="1">
      <alignment horizontal="center" vertical="center" wrapText="1"/>
    </xf>
    <xf numFmtId="0" fontId="17" fillId="0" borderId="12" xfId="0" applyFont="1" applyBorder="1" applyAlignment="1">
      <alignment horizontal="left" wrapText="1"/>
    </xf>
    <xf numFmtId="0" fontId="29" fillId="3" borderId="1" xfId="0" applyFont="1" applyFill="1" applyBorder="1" applyAlignment="1">
      <alignment vertical="center" wrapText="1"/>
    </xf>
    <xf numFmtId="0" fontId="29" fillId="6" borderId="1" xfId="0" applyFont="1" applyFill="1" applyBorder="1" applyAlignment="1">
      <alignment vertical="center" wrapText="1"/>
    </xf>
    <xf numFmtId="0" fontId="67" fillId="0" borderId="10" xfId="0" applyFont="1" applyBorder="1" applyAlignment="1">
      <alignment horizontal="left" vertical="center" wrapText="1"/>
    </xf>
    <xf numFmtId="0" fontId="20" fillId="15" borderId="1" xfId="0" applyFont="1" applyFill="1" applyBorder="1" applyAlignment="1">
      <alignment horizontal="center" vertical="center" wrapText="1"/>
    </xf>
    <xf numFmtId="0" fontId="67" fillId="0" borderId="1" xfId="0" applyFont="1" applyBorder="1" applyAlignment="1">
      <alignment horizontal="left" vertical="center" wrapText="1"/>
    </xf>
    <xf numFmtId="0" fontId="59" fillId="15" borderId="1" xfId="0" applyFont="1" applyFill="1" applyBorder="1" applyAlignment="1">
      <alignment horizontal="center" vertical="center" wrapText="1"/>
    </xf>
    <xf numFmtId="0" fontId="29" fillId="0" borderId="4" xfId="0" applyFont="1" applyBorder="1" applyAlignment="1">
      <alignment vertical="center" wrapText="1" shrinkToFit="1"/>
    </xf>
    <xf numFmtId="0" fontId="29" fillId="0" borderId="7" xfId="0" applyFont="1" applyBorder="1" applyAlignment="1">
      <alignment vertical="center" wrapText="1" shrinkToFit="1"/>
    </xf>
    <xf numFmtId="0" fontId="29" fillId="0" borderId="5" xfId="0" applyFont="1" applyBorder="1" applyAlignment="1">
      <alignment vertical="center" wrapText="1" shrinkToFit="1"/>
    </xf>
    <xf numFmtId="0" fontId="25" fillId="0" borderId="4" xfId="0" applyFont="1" applyBorder="1" applyAlignment="1">
      <alignment horizontal="left" vertical="top" wrapText="1"/>
    </xf>
    <xf numFmtId="0" fontId="25" fillId="0" borderId="5" xfId="0" applyFont="1" applyBorder="1" applyAlignment="1">
      <alignment horizontal="left" vertical="top" wrapText="1"/>
    </xf>
    <xf numFmtId="0" fontId="25" fillId="0" borderId="4" xfId="0" applyFont="1" applyBorder="1"/>
    <xf numFmtId="0" fontId="25" fillId="0" borderId="5" xfId="0" applyFont="1" applyBorder="1"/>
    <xf numFmtId="0" fontId="25" fillId="0" borderId="4" xfId="0" applyFont="1" applyBorder="1" applyAlignment="1">
      <alignment vertical="top" wrapText="1"/>
    </xf>
    <xf numFmtId="0" fontId="25" fillId="0" borderId="5" xfId="0" applyFont="1" applyBorder="1" applyAlignment="1">
      <alignment vertical="top" wrapText="1"/>
    </xf>
    <xf numFmtId="0" fontId="29" fillId="0" borderId="4" xfId="0" applyFont="1" applyBorder="1" applyAlignment="1">
      <alignment horizontal="center" vertical="center" wrapText="1"/>
    </xf>
    <xf numFmtId="0" fontId="29" fillId="0" borderId="7" xfId="0" applyFont="1" applyBorder="1" applyAlignment="1">
      <alignment horizontal="center" vertical="center" wrapText="1"/>
    </xf>
    <xf numFmtId="0" fontId="8" fillId="0" borderId="1" xfId="0" applyFont="1" applyBorder="1"/>
    <xf numFmtId="0" fontId="29" fillId="0" borderId="18" xfId="0" applyFont="1" applyBorder="1" applyAlignment="1">
      <alignment horizontal="center" vertical="center" wrapText="1"/>
    </xf>
    <xf numFmtId="0" fontId="25" fillId="0" borderId="7" xfId="0" applyFont="1" applyBorder="1" applyAlignment="1">
      <alignment horizontal="left" vertical="top" wrapText="1"/>
    </xf>
    <xf numFmtId="0" fontId="25" fillId="0" borderId="7" xfId="0" applyFont="1" applyBorder="1" applyAlignment="1">
      <alignment vertical="top" wrapText="1"/>
    </xf>
    <xf numFmtId="0" fontId="25" fillId="0" borderId="4" xfId="0" applyFont="1" applyBorder="1" applyAlignment="1">
      <alignment vertical="top"/>
    </xf>
    <xf numFmtId="0" fontId="25" fillId="0" borderId="7" xfId="0" applyFont="1" applyBorder="1" applyAlignment="1">
      <alignment vertical="top"/>
    </xf>
    <xf numFmtId="0" fontId="25" fillId="0" borderId="5" xfId="0" applyFont="1" applyBorder="1" applyAlignment="1">
      <alignment vertical="top"/>
    </xf>
    <xf numFmtId="0" fontId="25" fillId="0" borderId="4" xfId="0" applyFont="1" applyBorder="1" applyAlignment="1">
      <alignment horizontal="left" vertical="center" wrapText="1"/>
    </xf>
    <xf numFmtId="0" fontId="25" fillId="0" borderId="5" xfId="0" applyFont="1" applyBorder="1" applyAlignment="1">
      <alignment horizontal="left" vertical="center" wrapText="1"/>
    </xf>
    <xf numFmtId="0" fontId="25" fillId="0" borderId="4" xfId="0" applyFont="1" applyBorder="1" applyAlignment="1">
      <alignment wrapText="1"/>
    </xf>
    <xf numFmtId="0" fontId="25" fillId="0" borderId="5" xfId="0" applyFont="1" applyBorder="1" applyAlignment="1">
      <alignment wrapText="1"/>
    </xf>
    <xf numFmtId="0" fontId="29" fillId="3" borderId="1" xfId="0" applyFont="1" applyFill="1" applyBorder="1" applyAlignment="1">
      <alignment horizontal="center" vertical="center" wrapText="1"/>
    </xf>
    <xf numFmtId="0" fontId="29" fillId="3" borderId="1" xfId="0" applyFont="1" applyFill="1" applyBorder="1" applyAlignment="1">
      <alignment horizontal="center"/>
    </xf>
    <xf numFmtId="0" fontId="29" fillId="0" borderId="1" xfId="0" applyFont="1" applyBorder="1" applyAlignment="1">
      <alignment horizontal="center" vertical="center" wrapText="1"/>
    </xf>
    <xf numFmtId="0" fontId="29" fillId="0" borderId="7" xfId="3" applyFont="1" applyBorder="1" applyAlignment="1">
      <alignment horizontal="center" vertical="center" wrapText="1"/>
    </xf>
    <xf numFmtId="0" fontId="29" fillId="0" borderId="5" xfId="3" applyFont="1" applyBorder="1" applyAlignment="1">
      <alignment horizontal="center" vertical="center" wrapText="1"/>
    </xf>
    <xf numFmtId="0" fontId="25" fillId="0" borderId="4" xfId="3" applyFont="1" applyBorder="1" applyAlignment="1">
      <alignment horizontal="left" vertical="center" wrapText="1"/>
    </xf>
    <xf numFmtId="0" fontId="25" fillId="0" borderId="5" xfId="3" applyFont="1" applyBorder="1" applyAlignment="1">
      <alignment horizontal="left" vertical="center" wrapText="1"/>
    </xf>
    <xf numFmtId="0" fontId="25" fillId="0" borderId="4" xfId="3" applyFont="1" applyBorder="1" applyAlignment="1">
      <alignment horizontal="center" vertical="center"/>
    </xf>
    <xf numFmtId="0" fontId="25" fillId="0" borderId="5" xfId="3" applyFont="1" applyBorder="1" applyAlignment="1">
      <alignment horizontal="center" vertical="center"/>
    </xf>
    <xf numFmtId="0" fontId="25" fillId="0" borderId="4" xfId="3" applyFont="1" applyBorder="1" applyAlignment="1">
      <alignment horizontal="center" vertical="center" wrapText="1"/>
    </xf>
    <xf numFmtId="0" fontId="25" fillId="0" borderId="5" xfId="3" applyFont="1" applyBorder="1" applyAlignment="1">
      <alignment horizontal="center" vertical="center" wrapText="1"/>
    </xf>
    <xf numFmtId="0" fontId="25" fillId="0" borderId="7" xfId="0" applyFont="1" applyBorder="1" applyAlignment="1">
      <alignment horizontal="left" vertical="center" wrapText="1"/>
    </xf>
    <xf numFmtId="0" fontId="34" fillId="0" borderId="54" xfId="0" applyFont="1" applyBorder="1" applyAlignment="1">
      <alignment horizontal="center" vertical="center" wrapText="1"/>
    </xf>
    <xf numFmtId="0" fontId="34" fillId="0" borderId="56" xfId="0" applyFont="1" applyBorder="1" applyAlignment="1">
      <alignment horizontal="center" vertical="center" wrapText="1"/>
    </xf>
    <xf numFmtId="0" fontId="34" fillId="0" borderId="55" xfId="0" applyFont="1" applyBorder="1" applyAlignment="1">
      <alignment horizontal="center" vertical="center" wrapText="1"/>
    </xf>
    <xf numFmtId="0" fontId="24" fillId="0" borderId="57" xfId="0" applyFont="1" applyBorder="1"/>
    <xf numFmtId="0" fontId="34" fillId="0" borderId="1" xfId="0" applyFont="1" applyBorder="1" applyAlignment="1">
      <alignment vertical="center" wrapText="1"/>
    </xf>
    <xf numFmtId="0" fontId="24" fillId="0" borderId="1" xfId="0" applyFont="1" applyBorder="1"/>
    <xf numFmtId="0" fontId="34" fillId="0" borderId="1" xfId="0" applyFont="1" applyBorder="1" applyAlignment="1">
      <alignment horizontal="center"/>
    </xf>
    <xf numFmtId="0" fontId="34" fillId="3" borderId="16" xfId="0" applyFont="1" applyFill="1" applyBorder="1" applyAlignment="1">
      <alignment horizontal="center" vertical="center" wrapText="1"/>
    </xf>
    <xf numFmtId="0" fontId="35" fillId="3" borderId="17" xfId="0" applyFont="1" applyFill="1" applyBorder="1"/>
    <xf numFmtId="0" fontId="34" fillId="3" borderId="16" xfId="0" applyFont="1" applyFill="1" applyBorder="1" applyAlignment="1">
      <alignment vertical="center" wrapText="1"/>
    </xf>
    <xf numFmtId="0" fontId="34" fillId="3" borderId="50" xfId="0" applyFont="1" applyFill="1" applyBorder="1" applyAlignment="1">
      <alignment horizontal="center"/>
    </xf>
    <xf numFmtId="0" fontId="35" fillId="3" borderId="51" xfId="0" applyFont="1" applyFill="1" applyBorder="1"/>
    <xf numFmtId="0" fontId="35" fillId="3" borderId="15" xfId="0" applyFont="1" applyFill="1" applyBorder="1"/>
    <xf numFmtId="0" fontId="30" fillId="0" borderId="4" xfId="3" applyFont="1" applyBorder="1" applyAlignment="1">
      <alignment horizontal="center" vertical="center"/>
    </xf>
    <xf numFmtId="0" fontId="30" fillId="0" borderId="5" xfId="3" applyFont="1" applyBorder="1" applyAlignment="1">
      <alignment horizontal="center" vertical="center"/>
    </xf>
    <xf numFmtId="0" fontId="30" fillId="0" borderId="4" xfId="3" applyFont="1" applyBorder="1" applyAlignment="1">
      <alignment horizontal="center" vertical="center" wrapText="1"/>
    </xf>
    <xf numFmtId="0" fontId="30" fillId="0" borderId="5" xfId="3" applyFont="1" applyBorder="1" applyAlignment="1">
      <alignment horizontal="center" vertical="center" wrapText="1"/>
    </xf>
    <xf numFmtId="0" fontId="37" fillId="3" borderId="16" xfId="0" applyFont="1" applyFill="1" applyBorder="1" applyAlignment="1">
      <alignment horizontal="center" vertical="center" wrapText="1"/>
    </xf>
    <xf numFmtId="0" fontId="38" fillId="3" borderId="16" xfId="0" applyFont="1" applyFill="1" applyBorder="1" applyAlignment="1">
      <alignment horizontal="center" vertical="center" wrapText="1"/>
    </xf>
    <xf numFmtId="0" fontId="38" fillId="3" borderId="16" xfId="0" applyFont="1" applyFill="1" applyBorder="1" applyAlignment="1">
      <alignment vertical="center" wrapText="1"/>
    </xf>
    <xf numFmtId="0" fontId="38" fillId="3" borderId="50" xfId="0" applyFont="1" applyFill="1" applyBorder="1" applyAlignment="1">
      <alignment horizontal="center"/>
    </xf>
    <xf numFmtId="0" fontId="25" fillId="0" borderId="4" xfId="0" applyFont="1" applyBorder="1" applyAlignment="1">
      <alignment horizontal="left" wrapText="1"/>
    </xf>
    <xf numFmtId="0" fontId="25" fillId="0" borderId="5" xfId="0" applyFont="1" applyBorder="1" applyAlignment="1">
      <alignment horizontal="left"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4" xfId="0" applyFont="1" applyBorder="1" applyAlignment="1">
      <alignment horizontal="center" wrapText="1"/>
    </xf>
    <xf numFmtId="0" fontId="25" fillId="0" borderId="5" xfId="0" applyFont="1" applyBorder="1" applyAlignment="1">
      <alignment horizontal="center" wrapText="1"/>
    </xf>
    <xf numFmtId="0" fontId="25" fillId="0" borderId="7" xfId="0" applyFont="1" applyBorder="1" applyAlignment="1">
      <alignment horizontal="center" vertical="center" wrapText="1"/>
    </xf>
    <xf numFmtId="0" fontId="25" fillId="0" borderId="1" xfId="0" applyFont="1" applyBorder="1" applyAlignment="1">
      <alignment horizontal="left" vertical="center" wrapText="1"/>
    </xf>
    <xf numFmtId="0" fontId="25" fillId="0" borderId="1" xfId="0" applyFont="1" applyBorder="1" applyAlignment="1">
      <alignment horizontal="center" vertical="center" wrapText="1"/>
    </xf>
    <xf numFmtId="0" fontId="25" fillId="0" borderId="1" xfId="0" applyFont="1" applyBorder="1" applyAlignment="1">
      <alignment horizontal="center" wrapText="1"/>
    </xf>
    <xf numFmtId="9" fontId="25" fillId="0" borderId="4" xfId="2" applyFont="1" applyBorder="1" applyAlignment="1">
      <alignment horizontal="center" vertical="center" wrapText="1"/>
    </xf>
    <xf numFmtId="9" fontId="25" fillId="0" borderId="7" xfId="2" applyFont="1" applyBorder="1" applyAlignment="1">
      <alignment horizontal="center" vertical="center" wrapText="1"/>
    </xf>
    <xf numFmtId="9" fontId="25" fillId="0" borderId="5" xfId="2" applyFont="1" applyBorder="1" applyAlignment="1">
      <alignment horizontal="center" vertical="center" wrapText="1"/>
    </xf>
    <xf numFmtId="9" fontId="25" fillId="0" borderId="4" xfId="2" applyFont="1" applyBorder="1" applyAlignment="1">
      <alignment horizontal="right"/>
    </xf>
    <xf numFmtId="9" fontId="25" fillId="0" borderId="7" xfId="2" applyFont="1" applyBorder="1" applyAlignment="1">
      <alignment horizontal="right"/>
    </xf>
    <xf numFmtId="9" fontId="25" fillId="0" borderId="5" xfId="2" applyFont="1" applyBorder="1" applyAlignment="1">
      <alignment horizontal="right"/>
    </xf>
    <xf numFmtId="9" fontId="25" fillId="0" borderId="4" xfId="0" applyNumberFormat="1" applyFont="1" applyBorder="1" applyAlignment="1">
      <alignment horizontal="center"/>
    </xf>
    <xf numFmtId="9" fontId="25" fillId="0" borderId="7" xfId="0" applyNumberFormat="1" applyFont="1" applyBorder="1" applyAlignment="1">
      <alignment horizontal="center"/>
    </xf>
    <xf numFmtId="9" fontId="25" fillId="0" borderId="5" xfId="0" applyNumberFormat="1" applyFont="1" applyBorder="1" applyAlignment="1">
      <alignment horizontal="center"/>
    </xf>
    <xf numFmtId="0" fontId="25" fillId="0" borderId="29" xfId="0" applyFont="1" applyBorder="1" applyAlignment="1">
      <alignment vertical="center" wrapText="1"/>
    </xf>
    <xf numFmtId="0" fontId="25" fillId="0" borderId="18" xfId="0" applyFont="1" applyBorder="1" applyAlignment="1">
      <alignment vertical="center" wrapText="1"/>
    </xf>
    <xf numFmtId="0" fontId="25" fillId="0" borderId="0" xfId="0" applyFont="1" applyAlignment="1">
      <alignment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3" borderId="4" xfId="0" applyFont="1" applyFill="1" applyBorder="1" applyAlignment="1">
      <alignment horizontal="center" vertical="center" wrapText="1"/>
    </xf>
    <xf numFmtId="0" fontId="29" fillId="3" borderId="5" xfId="0" applyFont="1" applyFill="1" applyBorder="1" applyAlignment="1">
      <alignment horizontal="center" vertical="center" wrapText="1"/>
    </xf>
    <xf numFmtId="0" fontId="29" fillId="3" borderId="4" xfId="0" applyFont="1" applyFill="1" applyBorder="1" applyAlignment="1">
      <alignment vertical="center" wrapText="1"/>
    </xf>
    <xf numFmtId="0" fontId="29" fillId="3" borderId="5" xfId="0" applyFont="1" applyFill="1" applyBorder="1" applyAlignment="1">
      <alignment vertical="center" wrapText="1"/>
    </xf>
    <xf numFmtId="0" fontId="29" fillId="3" borderId="2" xfId="0" applyFont="1" applyFill="1" applyBorder="1" applyAlignment="1">
      <alignment horizontal="center"/>
    </xf>
    <xf numFmtId="0" fontId="29" fillId="3" borderId="6" xfId="0" applyFont="1" applyFill="1" applyBorder="1" applyAlignment="1">
      <alignment horizontal="center"/>
    </xf>
    <xf numFmtId="0" fontId="29" fillId="3" borderId="3" xfId="0" applyFont="1" applyFill="1" applyBorder="1" applyAlignment="1">
      <alignment horizontal="center"/>
    </xf>
    <xf numFmtId="0" fontId="25" fillId="0" borderId="7" xfId="0" applyFont="1" applyBorder="1" applyAlignment="1">
      <alignment wrapText="1"/>
    </xf>
    <xf numFmtId="0" fontId="33" fillId="0" borderId="18"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18" xfId="0" applyFont="1" applyBorder="1" applyAlignment="1">
      <alignment horizontal="center" vertical="center" wrapText="1"/>
    </xf>
    <xf numFmtId="0" fontId="25" fillId="0" borderId="2" xfId="0" applyFont="1" applyBorder="1" applyAlignment="1">
      <alignment horizontal="center" vertical="center"/>
    </xf>
    <xf numFmtId="0" fontId="25" fillId="0" borderId="1" xfId="0" applyFont="1" applyBorder="1" applyAlignment="1">
      <alignment horizontal="center" vertical="center"/>
    </xf>
    <xf numFmtId="0" fontId="26" fillId="0" borderId="48" xfId="0" applyFont="1" applyBorder="1" applyAlignment="1">
      <alignment horizontal="center" vertical="center" wrapText="1"/>
    </xf>
    <xf numFmtId="0" fontId="25" fillId="0" borderId="1" xfId="0" applyFont="1" applyBorder="1" applyAlignment="1">
      <alignment horizontal="left" vertical="center"/>
    </xf>
    <xf numFmtId="0" fontId="33" fillId="0" borderId="34" xfId="0" applyFont="1" applyBorder="1" applyAlignment="1">
      <alignment horizontal="center" vertical="center" wrapText="1"/>
    </xf>
    <xf numFmtId="0" fontId="33" fillId="0" borderId="40" xfId="0" applyFont="1" applyBorder="1" applyAlignment="1">
      <alignment horizontal="center" vertical="center" wrapText="1"/>
    </xf>
    <xf numFmtId="0" fontId="33" fillId="0" borderId="33" xfId="0" applyFont="1" applyBorder="1" applyAlignment="1">
      <alignment horizontal="center" vertical="center"/>
    </xf>
    <xf numFmtId="0" fontId="33" fillId="0" borderId="39" xfId="0" applyFont="1" applyBorder="1" applyAlignment="1">
      <alignment horizontal="center" vertical="center"/>
    </xf>
    <xf numFmtId="0" fontId="25" fillId="0" borderId="47" xfId="0" applyFont="1" applyBorder="1" applyAlignment="1">
      <alignment horizontal="center" vertical="center"/>
    </xf>
    <xf numFmtId="0" fontId="33" fillId="0" borderId="3" xfId="0" applyFont="1" applyBorder="1" applyAlignment="1">
      <alignment horizontal="center" vertical="center"/>
    </xf>
    <xf numFmtId="0" fontId="24" fillId="0" borderId="33"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8" xfId="0" applyFont="1" applyBorder="1" applyAlignment="1">
      <alignment horizontal="center" vertical="center" wrapText="1"/>
    </xf>
    <xf numFmtId="0" fontId="24" fillId="3" borderId="33" xfId="0" applyFont="1" applyFill="1" applyBorder="1" applyAlignment="1">
      <alignment horizontal="center" vertical="center" wrapText="1"/>
    </xf>
    <xf numFmtId="0" fontId="24" fillId="3" borderId="8" xfId="0" applyFont="1" applyFill="1" applyBorder="1" applyAlignment="1">
      <alignment horizontal="center" vertical="center" wrapText="1"/>
    </xf>
    <xf numFmtId="0" fontId="24" fillId="3" borderId="33" xfId="0" applyFont="1" applyFill="1" applyBorder="1" applyAlignment="1">
      <alignment vertical="center" wrapText="1"/>
    </xf>
    <xf numFmtId="0" fontId="24" fillId="3" borderId="8" xfId="0" applyFont="1" applyFill="1" applyBorder="1" applyAlignment="1">
      <alignment vertical="center" wrapText="1"/>
    </xf>
    <xf numFmtId="0" fontId="24" fillId="3" borderId="34" xfId="0" applyFont="1" applyFill="1" applyBorder="1" applyAlignment="1">
      <alignment horizontal="center" vertical="center" wrapText="1"/>
    </xf>
    <xf numFmtId="0" fontId="24" fillId="3" borderId="40" xfId="0" applyFont="1" applyFill="1" applyBorder="1" applyAlignment="1">
      <alignment horizontal="center" vertical="center" wrapText="1"/>
    </xf>
    <xf numFmtId="0" fontId="24" fillId="3" borderId="35" xfId="0" applyFont="1" applyFill="1" applyBorder="1" applyAlignment="1">
      <alignment horizontal="left" vertical="center"/>
    </xf>
    <xf numFmtId="0" fontId="24" fillId="3" borderId="36" xfId="0" applyFont="1" applyFill="1" applyBorder="1" applyAlignment="1">
      <alignment horizontal="left" vertical="center"/>
    </xf>
    <xf numFmtId="0" fontId="24" fillId="3" borderId="37" xfId="0" applyFont="1" applyFill="1" applyBorder="1" applyAlignment="1">
      <alignment horizontal="left" vertical="center"/>
    </xf>
    <xf numFmtId="0" fontId="26" fillId="0" borderId="33" xfId="0" applyFont="1" applyBorder="1" applyAlignment="1">
      <alignment horizontal="center" vertical="center" wrapText="1"/>
    </xf>
    <xf numFmtId="0" fontId="26" fillId="0" borderId="39"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4" xfId="0" applyFont="1" applyBorder="1" applyAlignment="1">
      <alignment horizontal="left" vertical="center"/>
    </xf>
    <xf numFmtId="0" fontId="26" fillId="0" borderId="7" xfId="0" applyFont="1" applyBorder="1" applyAlignment="1">
      <alignment horizontal="left" vertical="center"/>
    </xf>
    <xf numFmtId="0" fontId="26" fillId="0" borderId="3" xfId="0" applyFont="1" applyBorder="1" applyAlignment="1">
      <alignment vertical="center"/>
    </xf>
    <xf numFmtId="0" fontId="26" fillId="0" borderId="1" xfId="0" applyFont="1" applyBorder="1" applyAlignment="1">
      <alignment vertical="center"/>
    </xf>
    <xf numFmtId="0" fontId="26" fillId="0" borderId="1" xfId="0" applyFont="1" applyBorder="1" applyAlignment="1">
      <alignment horizontal="left" vertical="center"/>
    </xf>
    <xf numFmtId="0" fontId="26" fillId="0" borderId="6" xfId="0" applyFont="1" applyBorder="1"/>
    <xf numFmtId="0" fontId="26" fillId="0" borderId="4" xfId="0" applyFont="1" applyBorder="1" applyAlignment="1">
      <alignment horizontal="left"/>
    </xf>
    <xf numFmtId="0" fontId="26" fillId="0" borderId="7" xfId="0" applyFont="1" applyBorder="1" applyAlignment="1">
      <alignment horizontal="left"/>
    </xf>
    <xf numFmtId="0" fontId="26" fillId="0" borderId="5" xfId="0" applyFont="1" applyBorder="1" applyAlignment="1">
      <alignment horizontal="left"/>
    </xf>
    <xf numFmtId="0" fontId="26" fillId="0" borderId="4" xfId="0" applyFont="1" applyBorder="1" applyAlignment="1">
      <alignment vertical="center" wrapText="1"/>
    </xf>
    <xf numFmtId="0" fontId="26" fillId="0" borderId="7" xfId="0" applyFont="1" applyBorder="1" applyAlignment="1">
      <alignment vertical="center" wrapText="1"/>
    </xf>
    <xf numFmtId="0" fontId="26" fillId="0" borderId="5" xfId="0" applyFont="1" applyBorder="1" applyAlignment="1">
      <alignment vertical="center" wrapText="1"/>
    </xf>
    <xf numFmtId="0" fontId="34" fillId="0" borderId="16" xfId="0" applyFont="1" applyBorder="1" applyAlignment="1">
      <alignment horizontal="center" vertical="center" wrapText="1"/>
    </xf>
    <xf numFmtId="0" fontId="24" fillId="0" borderId="17" xfId="0" applyFont="1" applyBorder="1"/>
    <xf numFmtId="0" fontId="34" fillId="0" borderId="2" xfId="0" applyFont="1" applyBorder="1" applyAlignment="1">
      <alignment horizontal="center"/>
    </xf>
    <xf numFmtId="0" fontId="34" fillId="0" borderId="6" xfId="0" applyFont="1" applyBorder="1" applyAlignment="1">
      <alignment horizontal="center"/>
    </xf>
    <xf numFmtId="0" fontId="34" fillId="0" borderId="3" xfId="0" applyFont="1" applyBorder="1" applyAlignment="1">
      <alignment horizontal="center"/>
    </xf>
    <xf numFmtId="0" fontId="25" fillId="0" borderId="29" xfId="0" applyFont="1" applyBorder="1" applyAlignment="1">
      <alignment horizontal="center" vertical="top" wrapText="1"/>
    </xf>
    <xf numFmtId="0" fontId="25" fillId="0" borderId="18" xfId="0" applyFont="1" applyBorder="1" applyAlignment="1">
      <alignment horizontal="center" vertical="top" wrapText="1"/>
    </xf>
    <xf numFmtId="0" fontId="33" fillId="0" borderId="4"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26" xfId="0" applyFont="1" applyBorder="1" applyAlignment="1">
      <alignment horizontal="left" vertical="top"/>
    </xf>
    <xf numFmtId="0" fontId="33" fillId="0" borderId="7" xfId="0" applyFont="1" applyBorder="1" applyAlignment="1">
      <alignment horizontal="left" vertical="top"/>
    </xf>
    <xf numFmtId="0" fontId="33" fillId="0" borderId="5" xfId="0" applyFont="1" applyBorder="1" applyAlignment="1">
      <alignment horizontal="left" vertical="top"/>
    </xf>
    <xf numFmtId="0" fontId="33" fillId="0" borderId="4" xfId="0" applyFont="1" applyBorder="1" applyAlignment="1">
      <alignment horizontal="left" vertical="center" wrapText="1"/>
    </xf>
    <xf numFmtId="0" fontId="33" fillId="0" borderId="5" xfId="0" applyFont="1" applyBorder="1" applyAlignment="1">
      <alignment horizontal="left" vertical="center" wrapText="1"/>
    </xf>
    <xf numFmtId="0" fontId="33" fillId="0" borderId="4" xfId="0" applyFont="1" applyBorder="1" applyAlignment="1">
      <alignment horizontal="left" vertical="top"/>
    </xf>
    <xf numFmtId="0" fontId="34" fillId="0" borderId="27"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31" xfId="0" applyFont="1" applyBorder="1" applyAlignment="1">
      <alignment horizontal="center" vertical="center" wrapText="1"/>
    </xf>
    <xf numFmtId="0" fontId="34" fillId="0" borderId="4" xfId="0" applyFont="1" applyBorder="1" applyAlignment="1">
      <alignment vertical="center" wrapText="1"/>
    </xf>
    <xf numFmtId="0" fontId="34" fillId="0" borderId="5" xfId="0" applyFont="1" applyBorder="1" applyAlignment="1">
      <alignment vertical="center" wrapText="1"/>
    </xf>
    <xf numFmtId="0" fontId="25" fillId="0" borderId="1" xfId="0" applyFont="1" applyBorder="1" applyAlignment="1">
      <alignment horizontal="center" vertical="top" wrapText="1"/>
    </xf>
    <xf numFmtId="0" fontId="33" fillId="0" borderId="26" xfId="0" applyFont="1" applyBorder="1" applyAlignment="1">
      <alignment horizontal="center" vertical="center" wrapText="1"/>
    </xf>
    <xf numFmtId="0" fontId="33" fillId="0" borderId="4" xfId="0" applyFont="1" applyBorder="1" applyAlignment="1">
      <alignment horizontal="center" vertical="top"/>
    </xf>
    <xf numFmtId="0" fontId="33" fillId="0" borderId="7" xfId="0" applyFont="1" applyBorder="1" applyAlignment="1">
      <alignment horizontal="center" vertical="top"/>
    </xf>
    <xf numFmtId="0" fontId="33" fillId="0" borderId="5" xfId="0" applyFont="1" applyBorder="1" applyAlignment="1">
      <alignment horizontal="center" vertical="top"/>
    </xf>
    <xf numFmtId="0" fontId="29" fillId="0" borderId="5" xfId="0" applyFont="1" applyBorder="1" applyAlignment="1">
      <alignment horizontal="center" vertical="center" wrapText="1"/>
    </xf>
    <xf numFmtId="0" fontId="29" fillId="0" borderId="24" xfId="0" applyFont="1" applyBorder="1" applyAlignment="1">
      <alignment vertical="center" wrapText="1"/>
    </xf>
    <xf numFmtId="0" fontId="29" fillId="0" borderId="25" xfId="0" applyFont="1" applyBorder="1" applyAlignment="1">
      <alignment vertical="center" wrapText="1"/>
    </xf>
    <xf numFmtId="0" fontId="29" fillId="0" borderId="2" xfId="0" applyFont="1" applyBorder="1" applyAlignment="1">
      <alignment horizontal="left" vertical="center" wrapText="1"/>
    </xf>
    <xf numFmtId="0" fontId="29" fillId="0" borderId="6" xfId="0" applyFont="1" applyBorder="1" applyAlignment="1">
      <alignment horizontal="left" vertical="center" wrapText="1"/>
    </xf>
    <xf numFmtId="0" fontId="29" fillId="0" borderId="3" xfId="0" applyFont="1" applyBorder="1" applyAlignment="1">
      <alignment horizontal="left" vertical="center" wrapText="1"/>
    </xf>
    <xf numFmtId="0" fontId="24" fillId="0" borderId="2" xfId="0" applyFont="1" applyBorder="1"/>
    <xf numFmtId="0" fontId="24" fillId="0" borderId="6" xfId="0" applyFont="1" applyBorder="1"/>
    <xf numFmtId="0" fontId="24" fillId="0" borderId="3" xfId="0" applyFont="1" applyBorder="1"/>
    <xf numFmtId="0" fontId="25" fillId="0" borderId="4" xfId="0" applyFont="1" applyBorder="1" applyAlignment="1">
      <alignment horizontal="center" vertical="center"/>
    </xf>
    <xf numFmtId="0" fontId="25" fillId="0" borderId="7" xfId="0" applyFont="1" applyBorder="1" applyAlignment="1">
      <alignment horizontal="center" vertical="center"/>
    </xf>
    <xf numFmtId="0" fontId="25" fillId="0" borderId="5" xfId="0" applyFont="1" applyBorder="1" applyAlignment="1">
      <alignment horizontal="center" vertical="center"/>
    </xf>
    <xf numFmtId="0" fontId="29" fillId="0" borderId="22" xfId="0" applyFont="1" applyBorder="1" applyAlignment="1">
      <alignment vertical="center" wrapText="1"/>
    </xf>
    <xf numFmtId="0" fontId="29" fillId="0" borderId="23" xfId="0" applyFont="1" applyBorder="1" applyAlignment="1">
      <alignment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33" fillId="0" borderId="16" xfId="0" applyFont="1" applyBorder="1" applyAlignment="1">
      <alignment horizontal="center" vertical="center" wrapText="1"/>
    </xf>
    <xf numFmtId="0" fontId="33" fillId="0" borderId="21"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6" xfId="0" applyFont="1" applyBorder="1" applyAlignment="1">
      <alignment horizontal="center" wrapText="1"/>
    </xf>
    <xf numFmtId="0" fontId="33" fillId="0" borderId="21" xfId="0" applyFont="1" applyBorder="1" applyAlignment="1">
      <alignment horizontal="center" wrapText="1"/>
    </xf>
    <xf numFmtId="0" fontId="33" fillId="0" borderId="17" xfId="0" applyFont="1" applyBorder="1" applyAlignment="1">
      <alignment horizontal="center" wrapText="1"/>
    </xf>
    <xf numFmtId="0" fontId="29" fillId="9" borderId="2" xfId="0" applyFont="1" applyFill="1" applyBorder="1" applyAlignment="1">
      <alignment horizontal="center" vertical="center" wrapText="1"/>
    </xf>
    <xf numFmtId="0" fontId="29" fillId="9" borderId="6" xfId="0" applyFont="1" applyFill="1" applyBorder="1" applyAlignment="1">
      <alignment horizontal="center" vertical="center" wrapText="1"/>
    </xf>
    <xf numFmtId="0" fontId="29" fillId="9" borderId="3" xfId="0" applyFont="1" applyFill="1" applyBorder="1" applyAlignment="1">
      <alignment horizontal="center" vertical="center" wrapText="1"/>
    </xf>
    <xf numFmtId="0" fontId="29" fillId="9" borderId="19" xfId="0" applyFont="1" applyFill="1" applyBorder="1" applyAlignment="1">
      <alignment horizontal="center" vertical="center" wrapText="1"/>
    </xf>
    <xf numFmtId="0" fontId="29" fillId="9" borderId="20" xfId="0" applyFont="1" applyFill="1" applyBorder="1" applyAlignment="1">
      <alignment horizontal="center" vertical="center" wrapText="1"/>
    </xf>
    <xf numFmtId="0" fontId="25" fillId="0" borderId="7" xfId="3" applyFont="1" applyBorder="1" applyAlignment="1">
      <alignment horizontal="center" vertical="center" wrapText="1"/>
    </xf>
    <xf numFmtId="0" fontId="25" fillId="0" borderId="7" xfId="0" applyFont="1" applyBorder="1" applyAlignment="1">
      <alignment horizontal="center" wrapText="1"/>
    </xf>
    <xf numFmtId="0" fontId="24" fillId="3" borderId="2" xfId="0" applyFont="1" applyFill="1" applyBorder="1"/>
    <xf numFmtId="0" fontId="24" fillId="3" borderId="6" xfId="0" applyFont="1" applyFill="1" applyBorder="1"/>
    <xf numFmtId="0" fontId="24" fillId="3" borderId="3" xfId="0" applyFont="1" applyFill="1" applyBorder="1"/>
    <xf numFmtId="0" fontId="24" fillId="0" borderId="1" xfId="0" applyFont="1" applyBorder="1" applyAlignment="1">
      <alignment horizontal="center" vertical="center" wrapText="1"/>
    </xf>
    <xf numFmtId="0" fontId="24" fillId="0" borderId="1" xfId="0" applyFont="1" applyBorder="1" applyAlignment="1">
      <alignment vertical="center" wrapText="1"/>
    </xf>
    <xf numFmtId="0" fontId="24" fillId="0" borderId="2" xfId="0" applyFont="1" applyBorder="1" applyAlignment="1">
      <alignment horizontal="center"/>
    </xf>
    <xf numFmtId="0" fontId="24" fillId="0" borderId="6" xfId="0" applyFont="1" applyBorder="1" applyAlignment="1">
      <alignment horizontal="center"/>
    </xf>
    <xf numFmtId="0" fontId="24" fillId="0" borderId="3" xfId="0" applyFont="1" applyBorder="1" applyAlignment="1">
      <alignment horizontal="center"/>
    </xf>
    <xf numFmtId="0" fontId="24" fillId="2" borderId="1" xfId="0" applyFont="1" applyFill="1" applyBorder="1" applyAlignment="1">
      <alignment horizontal="center" vertical="center" wrapText="1"/>
    </xf>
    <xf numFmtId="0" fontId="24" fillId="0" borderId="1" xfId="0" applyFont="1" applyBorder="1" applyAlignment="1">
      <alignment horizontal="left"/>
    </xf>
    <xf numFmtId="0" fontId="24"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2" xfId="0" applyFont="1" applyBorder="1" applyAlignment="1">
      <alignment horizontal="left"/>
    </xf>
    <xf numFmtId="0" fontId="24" fillId="0" borderId="6" xfId="0" applyFont="1" applyBorder="1" applyAlignment="1">
      <alignment horizontal="left"/>
    </xf>
    <xf numFmtId="0" fontId="24" fillId="0" borderId="3" xfId="0" applyFont="1" applyBorder="1" applyAlignment="1">
      <alignment horizontal="left"/>
    </xf>
    <xf numFmtId="0" fontId="24" fillId="0" borderId="7" xfId="0" applyFont="1" applyBorder="1" applyAlignment="1">
      <alignment horizontal="center" vertical="center" wrapText="1"/>
    </xf>
    <xf numFmtId="0" fontId="24" fillId="0" borderId="4" xfId="0" applyFont="1" applyBorder="1" applyAlignment="1">
      <alignment vertical="center" wrapText="1"/>
    </xf>
    <xf numFmtId="0" fontId="24" fillId="0" borderId="5" xfId="0" applyFont="1" applyBorder="1" applyAlignment="1">
      <alignment vertical="center" wrapText="1"/>
    </xf>
    <xf numFmtId="0" fontId="21" fillId="6" borderId="2" xfId="0" applyFont="1" applyFill="1" applyBorder="1" applyAlignment="1">
      <alignment horizontal="center"/>
    </xf>
    <xf numFmtId="0" fontId="21" fillId="6" borderId="6" xfId="0" applyFont="1" applyFill="1" applyBorder="1" applyAlignment="1">
      <alignment horizontal="center"/>
    </xf>
    <xf numFmtId="0" fontId="21" fillId="6" borderId="3" xfId="0" applyFont="1" applyFill="1" applyBorder="1" applyAlignment="1">
      <alignment horizontal="center"/>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23" fillId="6" borderId="2" xfId="0" applyFont="1" applyFill="1" applyBorder="1" applyAlignment="1">
      <alignment horizontal="center"/>
    </xf>
    <xf numFmtId="0" fontId="23" fillId="6" borderId="6" xfId="0" applyFont="1" applyFill="1" applyBorder="1" applyAlignment="1">
      <alignment horizontal="center"/>
    </xf>
    <xf numFmtId="0" fontId="23" fillId="6" borderId="3" xfId="0" applyFont="1" applyFill="1" applyBorder="1" applyAlignment="1">
      <alignment horizontal="center"/>
    </xf>
    <xf numFmtId="0" fontId="4" fillId="0" borderId="0" xfId="0" applyFont="1" applyAlignment="1">
      <alignment horizontal="left" vertical="center"/>
    </xf>
    <xf numFmtId="0" fontId="11" fillId="3" borderId="4" xfId="0" applyFont="1" applyFill="1" applyBorder="1" applyAlignment="1">
      <alignment horizontal="justify" vertical="center" wrapText="1"/>
    </xf>
    <xf numFmtId="0" fontId="9" fillId="3" borderId="5" xfId="0" applyFont="1" applyFill="1" applyBorder="1" applyAlignment="1">
      <alignment horizontal="justify" vertical="center" wrapText="1"/>
    </xf>
    <xf numFmtId="0" fontId="11" fillId="3" borderId="1" xfId="0" applyFont="1" applyFill="1" applyBorder="1" applyAlignment="1">
      <alignment vertical="center" wrapText="1"/>
    </xf>
    <xf numFmtId="0" fontId="11" fillId="3" borderId="1" xfId="0" applyFont="1" applyFill="1" applyBorder="1" applyAlignment="1">
      <alignment horizontal="justify" vertical="center" wrapText="1"/>
    </xf>
    <xf numFmtId="0" fontId="11" fillId="5" borderId="1" xfId="0" applyFont="1" applyFill="1" applyBorder="1" applyAlignment="1">
      <alignment horizontal="justify" vertical="center" wrapText="1"/>
    </xf>
    <xf numFmtId="0" fontId="6" fillId="0" borderId="0" xfId="0" applyFont="1" applyAlignment="1">
      <alignment horizontal="left" vertical="center"/>
    </xf>
    <xf numFmtId="0" fontId="9" fillId="0" borderId="1" xfId="0" applyFont="1" applyBorder="1" applyAlignment="1">
      <alignment horizontal="justify" vertical="center" wrapText="1"/>
    </xf>
    <xf numFmtId="0" fontId="11" fillId="5" borderId="4"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7" fillId="0" borderId="0" xfId="0" applyFont="1" applyAlignment="1">
      <alignment horizontal="left" vertical="center" wrapText="1"/>
    </xf>
    <xf numFmtId="0" fontId="16" fillId="0" borderId="0" xfId="0" applyFont="1" applyAlignment="1">
      <alignment wrapText="1"/>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3" fillId="0" borderId="37" xfId="0" applyFont="1" applyBorder="1" applyAlignment="1">
      <alignment horizontal="center" vertical="center"/>
    </xf>
  </cellXfs>
  <cellStyles count="9">
    <cellStyle name="Comma" xfId="1" builtinId="3"/>
    <cellStyle name="Comma 10" xfId="6"/>
    <cellStyle name="Comma 4" xfId="5"/>
    <cellStyle name="Normal" xfId="0" builtinId="0"/>
    <cellStyle name="Normal 3" xfId="3"/>
    <cellStyle name="Normal 6" xfId="7"/>
    <cellStyle name="Percent" xfId="2" builtinId="5"/>
    <cellStyle name="Percent 2" xfId="4"/>
    <cellStyle name="Percent 4"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36"/>
  <sheetViews>
    <sheetView topLeftCell="A118" workbookViewId="0">
      <selection activeCell="C139" sqref="C139"/>
    </sheetView>
  </sheetViews>
  <sheetFormatPr defaultColWidth="8.85546875" defaultRowHeight="19.350000000000001" customHeight="1"/>
  <cols>
    <col min="1" max="1" width="8.85546875" style="345"/>
    <col min="2" max="2" width="90.5703125" style="345" bestFit="1" customWidth="1"/>
    <col min="3" max="5" width="19.5703125" style="442" customWidth="1"/>
    <col min="6" max="6" width="23.5703125" style="345" customWidth="1"/>
    <col min="7" max="16384" width="8.85546875" style="345"/>
  </cols>
  <sheetData>
    <row r="1" spans="2:6" ht="19.350000000000001" customHeight="1">
      <c r="B1" s="348" t="s">
        <v>2</v>
      </c>
      <c r="C1" s="416"/>
      <c r="D1" s="416"/>
      <c r="E1" s="416"/>
      <c r="F1" s="425"/>
    </row>
    <row r="2" spans="2:6" ht="19.350000000000001" customHeight="1">
      <c r="B2" s="615" t="s">
        <v>119</v>
      </c>
      <c r="C2" s="615"/>
      <c r="D2" s="615"/>
      <c r="E2" s="615"/>
      <c r="F2" s="615"/>
    </row>
    <row r="3" spans="2:6" ht="19.350000000000001" customHeight="1">
      <c r="B3" s="615" t="s">
        <v>120</v>
      </c>
      <c r="C3" s="615"/>
      <c r="D3" s="615"/>
      <c r="E3" s="615"/>
      <c r="F3" s="615"/>
    </row>
    <row r="4" spans="2:6" ht="19.350000000000001" customHeight="1">
      <c r="B4" s="616" t="s">
        <v>121</v>
      </c>
      <c r="C4" s="616"/>
      <c r="D4" s="417"/>
      <c r="E4" s="417"/>
      <c r="F4" s="425"/>
    </row>
    <row r="5" spans="2:6" ht="51" customHeight="1">
      <c r="B5" s="617" t="s">
        <v>10</v>
      </c>
      <c r="C5" s="418" t="s">
        <v>113</v>
      </c>
      <c r="D5" s="418" t="s">
        <v>79</v>
      </c>
      <c r="E5" s="418" t="s">
        <v>24</v>
      </c>
      <c r="F5" s="617" t="s">
        <v>85</v>
      </c>
    </row>
    <row r="6" spans="2:6" ht="19.350000000000001" customHeight="1">
      <c r="B6" s="617"/>
      <c r="C6" s="418" t="s">
        <v>21</v>
      </c>
      <c r="D6" s="418" t="s">
        <v>22</v>
      </c>
      <c r="E6" s="418" t="s">
        <v>23</v>
      </c>
      <c r="F6" s="617"/>
    </row>
    <row r="7" spans="2:6" customFormat="1" ht="15.75">
      <c r="B7" s="108" t="s">
        <v>3549</v>
      </c>
      <c r="C7" s="111">
        <v>-300000000</v>
      </c>
      <c r="D7" s="111">
        <v>0</v>
      </c>
      <c r="E7" s="111">
        <v>-300000000</v>
      </c>
      <c r="F7" s="108"/>
    </row>
    <row r="8" spans="2:6" customFormat="1" ht="15.75">
      <c r="B8" s="108" t="s">
        <v>3550</v>
      </c>
      <c r="C8" s="111">
        <v>1392794359</v>
      </c>
      <c r="D8" s="111">
        <v>1362886378</v>
      </c>
      <c r="E8" s="111">
        <v>29907981</v>
      </c>
      <c r="F8" s="108"/>
    </row>
    <row r="9" spans="2:6" customFormat="1" ht="15.75">
      <c r="B9" s="108" t="s">
        <v>3551</v>
      </c>
      <c r="C9" s="111">
        <v>108292072</v>
      </c>
      <c r="D9" s="111">
        <v>25802400</v>
      </c>
      <c r="E9" s="111">
        <v>82489672</v>
      </c>
      <c r="F9" s="108"/>
    </row>
    <row r="10" spans="2:6" customFormat="1" ht="15.75">
      <c r="B10" s="108" t="s">
        <v>3552</v>
      </c>
      <c r="C10" s="111">
        <v>58881974</v>
      </c>
      <c r="D10" s="111">
        <v>51089779</v>
      </c>
      <c r="E10" s="111">
        <v>7792195</v>
      </c>
      <c r="F10" s="108"/>
    </row>
    <row r="11" spans="2:6" customFormat="1" ht="15.75">
      <c r="B11" s="108" t="s">
        <v>3553</v>
      </c>
      <c r="C11" s="111">
        <v>61257904</v>
      </c>
      <c r="D11" s="111">
        <v>62560588</v>
      </c>
      <c r="E11" s="111">
        <v>-1302684</v>
      </c>
      <c r="F11" s="108"/>
    </row>
    <row r="12" spans="2:6" customFormat="1" ht="15.75">
      <c r="B12" s="108" t="s">
        <v>3296</v>
      </c>
      <c r="C12" s="111">
        <v>900000</v>
      </c>
      <c r="D12" s="111">
        <v>0</v>
      </c>
      <c r="E12" s="111">
        <v>900000</v>
      </c>
      <c r="F12" s="108"/>
    </row>
    <row r="13" spans="2:6" customFormat="1" ht="15.75">
      <c r="B13" s="108" t="s">
        <v>3297</v>
      </c>
      <c r="C13" s="111">
        <v>35202416</v>
      </c>
      <c r="D13" s="111">
        <v>8310915</v>
      </c>
      <c r="E13" s="111">
        <v>26891501</v>
      </c>
      <c r="F13" s="108"/>
    </row>
    <row r="14" spans="2:6" customFormat="1" ht="15.75">
      <c r="B14" s="108" t="s">
        <v>3298</v>
      </c>
      <c r="C14" s="111">
        <v>40005752</v>
      </c>
      <c r="D14" s="111">
        <v>7981570</v>
      </c>
      <c r="E14" s="111">
        <v>32024182</v>
      </c>
      <c r="F14" s="108"/>
    </row>
    <row r="15" spans="2:6" customFormat="1" ht="15.75">
      <c r="B15" s="108" t="s">
        <v>3299</v>
      </c>
      <c r="C15" s="111">
        <v>377184</v>
      </c>
      <c r="D15" s="111">
        <v>0</v>
      </c>
      <c r="E15" s="111">
        <v>377184</v>
      </c>
      <c r="F15" s="108"/>
    </row>
    <row r="16" spans="2:6" customFormat="1" ht="15.75">
      <c r="B16" s="108" t="s">
        <v>3300</v>
      </c>
      <c r="C16" s="111">
        <v>8872000</v>
      </c>
      <c r="D16" s="111">
        <v>2373000</v>
      </c>
      <c r="E16" s="111">
        <v>6499000</v>
      </c>
      <c r="F16" s="108"/>
    </row>
    <row r="17" spans="2:6" customFormat="1" ht="15.75">
      <c r="B17" s="108" t="s">
        <v>3301</v>
      </c>
      <c r="C17" s="111">
        <v>29896325</v>
      </c>
      <c r="D17" s="111">
        <v>7074873</v>
      </c>
      <c r="E17" s="111">
        <v>22821452</v>
      </c>
      <c r="F17" s="108"/>
    </row>
    <row r="18" spans="2:6" customFormat="1" ht="15.75">
      <c r="B18" s="108" t="s">
        <v>3302</v>
      </c>
      <c r="C18" s="111">
        <v>669900</v>
      </c>
      <c r="D18" s="111">
        <v>0</v>
      </c>
      <c r="E18" s="111">
        <v>669900</v>
      </c>
      <c r="F18" s="108"/>
    </row>
    <row r="19" spans="2:6" customFormat="1" ht="15.75">
      <c r="B19" s="108" t="s">
        <v>3303</v>
      </c>
      <c r="C19" s="111">
        <v>7498116</v>
      </c>
      <c r="D19" s="111">
        <v>1833482</v>
      </c>
      <c r="E19" s="111">
        <v>5664634</v>
      </c>
      <c r="F19" s="108"/>
    </row>
    <row r="20" spans="2:6" customFormat="1" ht="15.75">
      <c r="B20" s="108" t="s">
        <v>3304</v>
      </c>
      <c r="C20" s="111">
        <v>36419322</v>
      </c>
      <c r="D20" s="111">
        <v>6628600</v>
      </c>
      <c r="E20" s="111">
        <v>29790722</v>
      </c>
      <c r="F20" s="108"/>
    </row>
    <row r="21" spans="2:6" customFormat="1" ht="15.75">
      <c r="B21" s="108" t="s">
        <v>3305</v>
      </c>
      <c r="C21" s="111">
        <v>2076000</v>
      </c>
      <c r="D21" s="111">
        <v>504000</v>
      </c>
      <c r="E21" s="111">
        <v>1572000</v>
      </c>
      <c r="F21" s="108"/>
    </row>
    <row r="22" spans="2:6" customFormat="1" ht="15.75">
      <c r="B22" s="108" t="s">
        <v>3306</v>
      </c>
      <c r="C22" s="111">
        <v>3800000</v>
      </c>
      <c r="D22" s="111">
        <v>903155</v>
      </c>
      <c r="E22" s="111">
        <v>2896845</v>
      </c>
      <c r="F22" s="108"/>
    </row>
    <row r="23" spans="2:6" customFormat="1" ht="15.75">
      <c r="B23" s="108" t="s">
        <v>3307</v>
      </c>
      <c r="C23" s="111">
        <v>2071240</v>
      </c>
      <c r="D23" s="111">
        <v>502200</v>
      </c>
      <c r="E23" s="111">
        <v>1569040</v>
      </c>
      <c r="F23" s="108"/>
    </row>
    <row r="24" spans="2:6" customFormat="1" ht="15.75">
      <c r="B24" s="108" t="s">
        <v>3308</v>
      </c>
      <c r="C24" s="111">
        <v>33432440</v>
      </c>
      <c r="D24" s="111">
        <v>7221610</v>
      </c>
      <c r="E24" s="111">
        <v>26210830</v>
      </c>
      <c r="F24" s="108"/>
    </row>
    <row r="25" spans="2:6" customFormat="1" ht="15.75">
      <c r="B25" s="108" t="s">
        <v>3309</v>
      </c>
      <c r="C25" s="111">
        <v>80575000</v>
      </c>
      <c r="D25" s="111">
        <v>19548566</v>
      </c>
      <c r="E25" s="111">
        <v>61026434</v>
      </c>
      <c r="F25" s="108"/>
    </row>
    <row r="26" spans="2:6" customFormat="1" ht="15.75">
      <c r="B26" s="108" t="s">
        <v>3310</v>
      </c>
      <c r="C26" s="111">
        <v>3752664</v>
      </c>
      <c r="D26" s="111">
        <v>60000</v>
      </c>
      <c r="E26" s="111">
        <v>3692664</v>
      </c>
      <c r="F26" s="108"/>
    </row>
    <row r="27" spans="2:6" customFormat="1" ht="15.75">
      <c r="B27" s="108" t="s">
        <v>3311</v>
      </c>
      <c r="C27" s="111">
        <v>7500</v>
      </c>
      <c r="D27" s="111">
        <v>0</v>
      </c>
      <c r="E27" s="111">
        <v>7500</v>
      </c>
      <c r="F27" s="108"/>
    </row>
    <row r="28" spans="2:6" customFormat="1" ht="15.75">
      <c r="B28" s="108" t="s">
        <v>3312</v>
      </c>
      <c r="C28" s="111">
        <v>707550</v>
      </c>
      <c r="D28" s="111">
        <v>92000</v>
      </c>
      <c r="E28" s="111">
        <v>615550</v>
      </c>
      <c r="F28" s="108"/>
    </row>
    <row r="29" spans="2:6" customFormat="1" ht="15.75">
      <c r="B29" s="108" t="s">
        <v>3313</v>
      </c>
      <c r="C29" s="111">
        <v>5797000</v>
      </c>
      <c r="D29" s="111">
        <v>295216</v>
      </c>
      <c r="E29" s="111">
        <v>5501784</v>
      </c>
      <c r="F29" s="108"/>
    </row>
    <row r="30" spans="2:6" customFormat="1" ht="15.75">
      <c r="B30" s="108" t="s">
        <v>3314</v>
      </c>
      <c r="C30" s="111">
        <v>2740320</v>
      </c>
      <c r="D30" s="111">
        <v>0</v>
      </c>
      <c r="E30" s="111">
        <v>2740320</v>
      </c>
      <c r="F30" s="108"/>
    </row>
    <row r="31" spans="2:6" customFormat="1" ht="15.75">
      <c r="B31" s="108" t="s">
        <v>3315</v>
      </c>
      <c r="C31" s="111">
        <v>511256</v>
      </c>
      <c r="D31" s="111">
        <v>37455</v>
      </c>
      <c r="E31" s="111">
        <v>473801</v>
      </c>
      <c r="F31" s="108"/>
    </row>
    <row r="32" spans="2:6" customFormat="1" ht="15.75">
      <c r="B32" s="108" t="s">
        <v>3316</v>
      </c>
      <c r="C32" s="111">
        <v>0</v>
      </c>
      <c r="D32" s="111">
        <v>0</v>
      </c>
      <c r="E32" s="111">
        <v>0</v>
      </c>
      <c r="F32" s="108"/>
    </row>
    <row r="33" spans="2:6" customFormat="1" ht="15.75">
      <c r="B33" s="108" t="s">
        <v>3317</v>
      </c>
      <c r="C33" s="111">
        <v>4055000</v>
      </c>
      <c r="D33" s="111">
        <v>0</v>
      </c>
      <c r="E33" s="111">
        <v>4055000</v>
      </c>
      <c r="F33" s="108"/>
    </row>
    <row r="34" spans="2:6" customFormat="1" ht="15.75">
      <c r="B34" s="108" t="s">
        <v>3318</v>
      </c>
      <c r="C34" s="111">
        <v>672000</v>
      </c>
      <c r="D34" s="111">
        <v>0</v>
      </c>
      <c r="E34" s="111">
        <v>672000</v>
      </c>
      <c r="F34" s="108"/>
    </row>
    <row r="35" spans="2:6" customFormat="1" ht="15.75">
      <c r="B35" s="108" t="s">
        <v>3319</v>
      </c>
      <c r="C35" s="111">
        <v>35436960</v>
      </c>
      <c r="D35" s="111">
        <v>5696250</v>
      </c>
      <c r="E35" s="111">
        <v>29740710</v>
      </c>
      <c r="F35" s="108"/>
    </row>
    <row r="36" spans="2:6" customFormat="1" ht="15.75">
      <c r="B36" s="108" t="s">
        <v>3320</v>
      </c>
      <c r="C36" s="111">
        <v>9859300</v>
      </c>
      <c r="D36" s="111">
        <v>3433900</v>
      </c>
      <c r="E36" s="111">
        <v>6425400</v>
      </c>
      <c r="F36" s="108"/>
    </row>
    <row r="37" spans="2:6" customFormat="1" ht="15.75">
      <c r="B37" s="108" t="s">
        <v>3321</v>
      </c>
      <c r="C37" s="111">
        <v>131323875</v>
      </c>
      <c r="D37" s="111">
        <v>12828757</v>
      </c>
      <c r="E37" s="111">
        <v>118495118</v>
      </c>
      <c r="F37" s="108"/>
    </row>
    <row r="38" spans="2:6" customFormat="1" ht="15.75">
      <c r="B38" s="108" t="s">
        <v>3322</v>
      </c>
      <c r="C38" s="111">
        <v>1226900</v>
      </c>
      <c r="D38" s="111">
        <v>0</v>
      </c>
      <c r="E38" s="111">
        <v>1226900</v>
      </c>
      <c r="F38" s="108"/>
    </row>
    <row r="39" spans="2:6" customFormat="1" ht="15.75">
      <c r="B39" s="108" t="s">
        <v>3323</v>
      </c>
      <c r="C39" s="111">
        <v>152500</v>
      </c>
      <c r="D39" s="111">
        <v>0</v>
      </c>
      <c r="E39" s="111">
        <v>152500</v>
      </c>
      <c r="F39" s="108"/>
    </row>
    <row r="40" spans="2:6" customFormat="1" ht="15.75">
      <c r="B40" s="108" t="s">
        <v>3324</v>
      </c>
      <c r="C40" s="111">
        <v>17825000</v>
      </c>
      <c r="D40" s="111">
        <v>1051800</v>
      </c>
      <c r="E40" s="111">
        <v>16773200</v>
      </c>
      <c r="F40" s="108"/>
    </row>
    <row r="41" spans="2:6" customFormat="1" ht="15.75">
      <c r="B41" s="108" t="s">
        <v>3325</v>
      </c>
      <c r="C41" s="111">
        <v>20237133</v>
      </c>
      <c r="D41" s="111">
        <v>8653320</v>
      </c>
      <c r="E41" s="111">
        <v>11583813</v>
      </c>
      <c r="F41" s="108"/>
    </row>
    <row r="42" spans="2:6" customFormat="1" ht="15.75">
      <c r="B42" s="108" t="s">
        <v>3326</v>
      </c>
      <c r="C42" s="111">
        <v>52516790</v>
      </c>
      <c r="D42" s="111">
        <v>118500</v>
      </c>
      <c r="E42" s="111">
        <v>52398290</v>
      </c>
      <c r="F42" s="108"/>
    </row>
    <row r="43" spans="2:6" customFormat="1" ht="15.75">
      <c r="B43" s="108" t="s">
        <v>3327</v>
      </c>
      <c r="C43" s="111">
        <v>15064846</v>
      </c>
      <c r="D43" s="111">
        <v>404000</v>
      </c>
      <c r="E43" s="111">
        <v>14660846</v>
      </c>
      <c r="F43" s="108"/>
    </row>
    <row r="44" spans="2:6" customFormat="1" ht="15.75">
      <c r="B44" s="108" t="s">
        <v>3328</v>
      </c>
      <c r="C44" s="111">
        <v>400000</v>
      </c>
      <c r="D44" s="111">
        <v>0</v>
      </c>
      <c r="E44" s="111">
        <v>400000</v>
      </c>
      <c r="F44" s="108"/>
    </row>
    <row r="45" spans="2:6" customFormat="1" ht="15.75">
      <c r="B45" s="108" t="s">
        <v>3329</v>
      </c>
      <c r="C45" s="111">
        <v>39040500</v>
      </c>
      <c r="D45" s="111">
        <v>0</v>
      </c>
      <c r="E45" s="111">
        <v>39040500</v>
      </c>
      <c r="F45" s="108"/>
    </row>
    <row r="46" spans="2:6" customFormat="1" ht="15.75">
      <c r="B46" s="108" t="s">
        <v>3330</v>
      </c>
      <c r="C46" s="111">
        <v>465000</v>
      </c>
      <c r="D46" s="111">
        <v>0</v>
      </c>
      <c r="E46" s="111">
        <v>465000</v>
      </c>
      <c r="F46" s="108"/>
    </row>
    <row r="47" spans="2:6" customFormat="1" ht="15.75">
      <c r="B47" s="108" t="s">
        <v>3331</v>
      </c>
      <c r="C47" s="111">
        <v>750000</v>
      </c>
      <c r="D47" s="111">
        <v>333815</v>
      </c>
      <c r="E47" s="111">
        <v>416185</v>
      </c>
      <c r="F47" s="108"/>
    </row>
    <row r="48" spans="2:6" customFormat="1" ht="15.75">
      <c r="B48" s="108" t="s">
        <v>3332</v>
      </c>
      <c r="C48" s="111">
        <v>13553786</v>
      </c>
      <c r="D48" s="111">
        <v>3900416</v>
      </c>
      <c r="E48" s="111">
        <v>9653370</v>
      </c>
      <c r="F48" s="108"/>
    </row>
    <row r="49" spans="2:6" customFormat="1" ht="15.75">
      <c r="B49" s="108" t="s">
        <v>3333</v>
      </c>
      <c r="C49" s="111">
        <v>599000</v>
      </c>
      <c r="D49" s="111">
        <v>95536</v>
      </c>
      <c r="E49" s="111">
        <v>503464</v>
      </c>
      <c r="F49" s="108"/>
    </row>
    <row r="50" spans="2:6" customFormat="1" ht="15.75">
      <c r="B50" s="108" t="s">
        <v>3334</v>
      </c>
      <c r="C50" s="111">
        <v>12374866</v>
      </c>
      <c r="D50" s="111">
        <v>3270000</v>
      </c>
      <c r="E50" s="111">
        <v>9104866</v>
      </c>
      <c r="F50" s="108"/>
    </row>
    <row r="51" spans="2:6" customFormat="1" ht="15.75">
      <c r="B51" s="108" t="s">
        <v>3335</v>
      </c>
      <c r="C51" s="111">
        <v>3000000</v>
      </c>
      <c r="D51" s="111">
        <v>0</v>
      </c>
      <c r="E51" s="111">
        <v>3000000</v>
      </c>
      <c r="F51" s="108"/>
    </row>
    <row r="52" spans="2:6" customFormat="1" ht="15.75">
      <c r="B52" s="108" t="s">
        <v>3336</v>
      </c>
      <c r="C52" s="111">
        <v>150000</v>
      </c>
      <c r="D52" s="111">
        <v>0</v>
      </c>
      <c r="E52" s="111">
        <v>150000</v>
      </c>
      <c r="F52" s="108"/>
    </row>
    <row r="53" spans="2:6" customFormat="1" ht="15.75">
      <c r="B53" s="108" t="s">
        <v>3337</v>
      </c>
      <c r="C53" s="111">
        <v>750000</v>
      </c>
      <c r="D53" s="111">
        <v>0</v>
      </c>
      <c r="E53" s="111">
        <v>750000</v>
      </c>
      <c r="F53" s="108"/>
    </row>
    <row r="54" spans="2:6" customFormat="1" ht="15.75">
      <c r="B54" s="108" t="s">
        <v>3338</v>
      </c>
      <c r="C54" s="111">
        <v>7245329</v>
      </c>
      <c r="D54" s="111">
        <v>9000</v>
      </c>
      <c r="E54" s="111">
        <v>7236329</v>
      </c>
      <c r="F54" s="108"/>
    </row>
    <row r="55" spans="2:6" customFormat="1" ht="15.75">
      <c r="B55" s="108" t="s">
        <v>3339</v>
      </c>
      <c r="C55" s="111">
        <v>4590000</v>
      </c>
      <c r="D55" s="111">
        <v>742628</v>
      </c>
      <c r="E55" s="111">
        <v>3847372</v>
      </c>
      <c r="F55" s="108"/>
    </row>
    <row r="56" spans="2:6" customFormat="1" ht="15.75">
      <c r="B56" s="108" t="s">
        <v>3340</v>
      </c>
      <c r="C56" s="111">
        <v>420000</v>
      </c>
      <c r="D56" s="111">
        <v>0</v>
      </c>
      <c r="E56" s="111">
        <v>420000</v>
      </c>
      <c r="F56" s="108"/>
    </row>
    <row r="57" spans="2:6" customFormat="1" ht="15.75">
      <c r="B57" s="108" t="s">
        <v>3341</v>
      </c>
      <c r="C57" s="111">
        <v>348874</v>
      </c>
      <c r="D57" s="111">
        <v>0</v>
      </c>
      <c r="E57" s="111">
        <v>348874</v>
      </c>
      <c r="F57" s="108"/>
    </row>
    <row r="58" spans="2:6" customFormat="1" ht="15.75">
      <c r="B58" s="108" t="s">
        <v>3342</v>
      </c>
      <c r="C58" s="111">
        <v>65000</v>
      </c>
      <c r="D58" s="111">
        <v>0</v>
      </c>
      <c r="E58" s="111">
        <v>65000</v>
      </c>
      <c r="F58" s="108"/>
    </row>
    <row r="59" spans="2:6" customFormat="1" ht="15.75">
      <c r="B59" s="108" t="s">
        <v>3343</v>
      </c>
      <c r="C59" s="111">
        <v>-125000</v>
      </c>
      <c r="D59" s="111">
        <v>0</v>
      </c>
      <c r="E59" s="111">
        <v>-125000</v>
      </c>
      <c r="F59" s="108"/>
    </row>
    <row r="60" spans="2:6" customFormat="1" ht="15.75">
      <c r="B60" s="108" t="s">
        <v>3344</v>
      </c>
      <c r="C60" s="111">
        <v>675000</v>
      </c>
      <c r="D60" s="111">
        <v>0</v>
      </c>
      <c r="E60" s="111">
        <v>675000</v>
      </c>
      <c r="F60" s="108"/>
    </row>
    <row r="61" spans="2:6" customFormat="1" ht="15.75">
      <c r="B61" s="108" t="s">
        <v>3345</v>
      </c>
      <c r="C61" s="111">
        <v>0</v>
      </c>
      <c r="D61" s="111">
        <v>0</v>
      </c>
      <c r="E61" s="111">
        <v>0</v>
      </c>
      <c r="F61" s="108"/>
    </row>
    <row r="62" spans="2:6" customFormat="1" ht="15.75">
      <c r="B62" s="108" t="s">
        <v>3346</v>
      </c>
      <c r="C62" s="111">
        <v>600000</v>
      </c>
      <c r="D62" s="111">
        <v>0</v>
      </c>
      <c r="E62" s="111">
        <v>600000</v>
      </c>
      <c r="F62" s="108"/>
    </row>
    <row r="63" spans="2:6" customFormat="1" ht="15.75">
      <c r="B63" s="108" t="s">
        <v>3347</v>
      </c>
      <c r="C63" s="111">
        <v>545000</v>
      </c>
      <c r="D63" s="111">
        <v>0</v>
      </c>
      <c r="E63" s="111">
        <v>545000</v>
      </c>
      <c r="F63" s="108"/>
    </row>
    <row r="64" spans="2:6" customFormat="1" ht="15.75">
      <c r="B64" s="108" t="s">
        <v>3348</v>
      </c>
      <c r="C64" s="111">
        <v>250000</v>
      </c>
      <c r="D64" s="111">
        <v>0</v>
      </c>
      <c r="E64" s="111">
        <v>250000</v>
      </c>
      <c r="F64" s="108"/>
    </row>
    <row r="65" spans="2:6" customFormat="1" ht="15.75">
      <c r="B65" s="108" t="s">
        <v>3349</v>
      </c>
      <c r="C65" s="111">
        <v>23582997</v>
      </c>
      <c r="D65" s="111">
        <v>7888850</v>
      </c>
      <c r="E65" s="111">
        <v>15694147</v>
      </c>
      <c r="F65" s="108"/>
    </row>
    <row r="66" spans="2:6" customFormat="1" ht="15.75">
      <c r="B66" s="108" t="s">
        <v>3350</v>
      </c>
      <c r="C66" s="111">
        <v>40786495</v>
      </c>
      <c r="D66" s="111">
        <v>15127985</v>
      </c>
      <c r="E66" s="111">
        <v>25658510</v>
      </c>
      <c r="F66" s="108"/>
    </row>
    <row r="67" spans="2:6" customFormat="1" ht="15.75">
      <c r="B67" s="108" t="s">
        <v>3351</v>
      </c>
      <c r="C67" s="111">
        <v>40089645</v>
      </c>
      <c r="D67" s="111">
        <v>13870780</v>
      </c>
      <c r="E67" s="111">
        <v>26218865</v>
      </c>
      <c r="F67" s="108"/>
    </row>
    <row r="68" spans="2:6" customFormat="1" ht="15.75">
      <c r="B68" s="108" t="s">
        <v>3352</v>
      </c>
      <c r="C68" s="111">
        <v>4468000</v>
      </c>
      <c r="D68" s="111">
        <v>0</v>
      </c>
      <c r="E68" s="111">
        <v>4468000</v>
      </c>
      <c r="F68" s="108"/>
    </row>
    <row r="69" spans="2:6" customFormat="1" ht="15.75">
      <c r="B69" s="108" t="s">
        <v>3353</v>
      </c>
      <c r="C69" s="111">
        <v>1900000</v>
      </c>
      <c r="D69" s="111">
        <v>0</v>
      </c>
      <c r="E69" s="111">
        <v>1900000</v>
      </c>
      <c r="F69" s="108"/>
    </row>
    <row r="70" spans="2:6" customFormat="1" ht="15.75">
      <c r="B70" s="108" t="s">
        <v>3354</v>
      </c>
      <c r="C70" s="111">
        <v>2850000</v>
      </c>
      <c r="D70" s="111">
        <v>0</v>
      </c>
      <c r="E70" s="111">
        <v>2850000</v>
      </c>
      <c r="F70" s="108"/>
    </row>
    <row r="71" spans="2:6" customFormat="1" ht="15.75">
      <c r="B71" s="108" t="s">
        <v>3355</v>
      </c>
      <c r="C71" s="111">
        <v>12115000</v>
      </c>
      <c r="D71" s="111">
        <v>1007442</v>
      </c>
      <c r="E71" s="111">
        <v>11107558</v>
      </c>
      <c r="F71" s="108"/>
    </row>
    <row r="72" spans="2:6" customFormat="1" ht="15.75">
      <c r="B72" s="108" t="s">
        <v>3356</v>
      </c>
      <c r="C72" s="111">
        <v>35000000</v>
      </c>
      <c r="D72" s="111">
        <v>0</v>
      </c>
      <c r="E72" s="111">
        <v>35000000</v>
      </c>
      <c r="F72" s="108"/>
    </row>
    <row r="73" spans="2:6" customFormat="1" ht="15.75">
      <c r="B73" s="108" t="s">
        <v>3357</v>
      </c>
      <c r="C73" s="111">
        <v>3886710</v>
      </c>
      <c r="D73" s="111">
        <v>0</v>
      </c>
      <c r="E73" s="111">
        <v>3886710</v>
      </c>
      <c r="F73" s="108"/>
    </row>
    <row r="74" spans="2:6" customFormat="1" ht="15.75">
      <c r="B74" s="108" t="s">
        <v>3358</v>
      </c>
      <c r="C74" s="111">
        <v>355865000</v>
      </c>
      <c r="D74" s="111">
        <v>1518663</v>
      </c>
      <c r="E74" s="111">
        <v>354346337</v>
      </c>
      <c r="F74" s="108"/>
    </row>
    <row r="75" spans="2:6" customFormat="1" ht="15.75">
      <c r="B75" s="108" t="s">
        <v>3359</v>
      </c>
      <c r="C75" s="111">
        <v>76461910</v>
      </c>
      <c r="D75" s="111">
        <v>20907500</v>
      </c>
      <c r="E75" s="111">
        <v>55554410</v>
      </c>
      <c r="F75" s="108"/>
    </row>
    <row r="76" spans="2:6" customFormat="1" ht="15.75">
      <c r="B76" s="108" t="s">
        <v>3360</v>
      </c>
      <c r="C76" s="111">
        <v>110750</v>
      </c>
      <c r="D76" s="111">
        <v>0</v>
      </c>
      <c r="E76" s="111">
        <v>110750</v>
      </c>
      <c r="F76" s="108"/>
    </row>
    <row r="77" spans="2:6" customFormat="1" ht="15.75">
      <c r="B77" s="108" t="s">
        <v>3361</v>
      </c>
      <c r="C77" s="111">
        <v>81550</v>
      </c>
      <c r="D77" s="111">
        <v>0</v>
      </c>
      <c r="E77" s="111">
        <v>81550</v>
      </c>
      <c r="F77" s="108"/>
    </row>
    <row r="78" spans="2:6" customFormat="1" ht="15.75">
      <c r="B78" s="108" t="s">
        <v>3362</v>
      </c>
      <c r="C78" s="111">
        <v>93106400</v>
      </c>
      <c r="D78" s="111">
        <v>66224948</v>
      </c>
      <c r="E78" s="111">
        <v>26881452</v>
      </c>
      <c r="F78" s="108"/>
    </row>
    <row r="79" spans="2:6" customFormat="1" ht="15.75">
      <c r="B79" s="108" t="s">
        <v>3363</v>
      </c>
      <c r="C79" s="111">
        <v>1350000</v>
      </c>
      <c r="D79" s="111">
        <v>0</v>
      </c>
      <c r="E79" s="111">
        <v>1350000</v>
      </c>
      <c r="F79" s="108"/>
    </row>
    <row r="80" spans="2:6" customFormat="1" ht="15.75">
      <c r="B80" s="108" t="s">
        <v>3364</v>
      </c>
      <c r="C80" s="111">
        <v>11000000</v>
      </c>
      <c r="D80" s="111">
        <v>0</v>
      </c>
      <c r="E80" s="111">
        <v>11000000</v>
      </c>
      <c r="F80" s="108"/>
    </row>
    <row r="81" spans="2:6" customFormat="1" ht="15.75">
      <c r="B81" s="108" t="s">
        <v>3365</v>
      </c>
      <c r="C81" s="111">
        <v>5361150</v>
      </c>
      <c r="D81" s="111">
        <v>0</v>
      </c>
      <c r="E81" s="111">
        <v>5361150</v>
      </c>
      <c r="F81" s="108"/>
    </row>
    <row r="82" spans="2:6" customFormat="1" ht="15.75">
      <c r="B82" s="108" t="s">
        <v>3366</v>
      </c>
      <c r="C82" s="111">
        <v>200000</v>
      </c>
      <c r="D82" s="111">
        <v>0</v>
      </c>
      <c r="E82" s="111">
        <v>200000</v>
      </c>
      <c r="F82" s="108"/>
    </row>
    <row r="83" spans="2:6" customFormat="1" ht="15.75">
      <c r="B83" s="108" t="s">
        <v>3367</v>
      </c>
      <c r="C83" s="111">
        <v>377150</v>
      </c>
      <c r="D83" s="111">
        <v>0</v>
      </c>
      <c r="E83" s="111">
        <v>377150</v>
      </c>
      <c r="F83" s="108"/>
    </row>
    <row r="84" spans="2:6" customFormat="1" ht="15.75">
      <c r="B84" s="108" t="s">
        <v>3368</v>
      </c>
      <c r="C84" s="111">
        <v>-25000</v>
      </c>
      <c r="D84" s="111">
        <v>0</v>
      </c>
      <c r="E84" s="111">
        <v>-25000</v>
      </c>
      <c r="F84" s="108"/>
    </row>
    <row r="85" spans="2:6" customFormat="1" ht="15.75">
      <c r="B85" s="108" t="s">
        <v>3369</v>
      </c>
      <c r="C85" s="111">
        <v>3431650</v>
      </c>
      <c r="D85" s="111">
        <v>0</v>
      </c>
      <c r="E85" s="111">
        <v>3431650</v>
      </c>
      <c r="F85" s="108"/>
    </row>
    <row r="86" spans="2:6" customFormat="1" ht="15.75">
      <c r="B86" s="108" t="s">
        <v>3370</v>
      </c>
      <c r="C86" s="111">
        <v>520975</v>
      </c>
      <c r="D86" s="111">
        <v>0</v>
      </c>
      <c r="E86" s="111">
        <v>520975</v>
      </c>
      <c r="F86" s="108"/>
    </row>
    <row r="87" spans="2:6" customFormat="1" ht="15.75">
      <c r="B87" s="108" t="s">
        <v>3371</v>
      </c>
      <c r="C87" s="111">
        <v>21913700</v>
      </c>
      <c r="D87" s="111">
        <v>84045</v>
      </c>
      <c r="E87" s="111">
        <v>21829655</v>
      </c>
      <c r="F87" s="108"/>
    </row>
    <row r="88" spans="2:6" customFormat="1" ht="15.75">
      <c r="B88" s="108" t="s">
        <v>3372</v>
      </c>
      <c r="C88" s="111">
        <v>17330623</v>
      </c>
      <c r="D88" s="111">
        <v>1000</v>
      </c>
      <c r="E88" s="111">
        <v>17329623</v>
      </c>
      <c r="F88" s="108"/>
    </row>
    <row r="89" spans="2:6" customFormat="1" ht="15.75">
      <c r="B89" s="108" t="s">
        <v>3373</v>
      </c>
      <c r="C89" s="111">
        <v>7132911</v>
      </c>
      <c r="D89" s="111">
        <v>84600</v>
      </c>
      <c r="E89" s="111">
        <v>7048311</v>
      </c>
      <c r="F89" s="108"/>
    </row>
    <row r="90" spans="2:6" customFormat="1" ht="15.75">
      <c r="B90" s="108" t="s">
        <v>3374</v>
      </c>
      <c r="C90" s="111">
        <v>1183596</v>
      </c>
      <c r="D90" s="111">
        <v>0</v>
      </c>
      <c r="E90" s="111">
        <v>1183596</v>
      </c>
      <c r="F90" s="108"/>
    </row>
    <row r="91" spans="2:6" customFormat="1" ht="15.75">
      <c r="B91" s="108" t="s">
        <v>3375</v>
      </c>
      <c r="C91" s="111">
        <v>77083327</v>
      </c>
      <c r="D91" s="111">
        <v>23079531</v>
      </c>
      <c r="E91" s="111">
        <v>54003796</v>
      </c>
      <c r="F91" s="108"/>
    </row>
    <row r="92" spans="2:6" customFormat="1" ht="15.75">
      <c r="B92" s="108" t="s">
        <v>3376</v>
      </c>
      <c r="C92" s="111">
        <v>7000000</v>
      </c>
      <c r="D92" s="111">
        <v>5439431</v>
      </c>
      <c r="E92" s="111">
        <v>1560569</v>
      </c>
      <c r="F92" s="108"/>
    </row>
    <row r="93" spans="2:6" customFormat="1" ht="15.75">
      <c r="B93" s="108" t="s">
        <v>3377</v>
      </c>
      <c r="C93" s="111">
        <v>343050</v>
      </c>
      <c r="D93" s="111">
        <v>0</v>
      </c>
      <c r="E93" s="111">
        <v>343050</v>
      </c>
      <c r="F93" s="108"/>
    </row>
    <row r="94" spans="2:6" customFormat="1" ht="15.75">
      <c r="B94" s="108" t="s">
        <v>3378</v>
      </c>
      <c r="C94" s="111">
        <v>13405550</v>
      </c>
      <c r="D94" s="111">
        <v>10618915</v>
      </c>
      <c r="E94" s="111">
        <v>2786635</v>
      </c>
      <c r="F94" s="108"/>
    </row>
    <row r="95" spans="2:6" customFormat="1" ht="15.75">
      <c r="B95" s="108" t="s">
        <v>3379</v>
      </c>
      <c r="C95" s="111">
        <v>915500</v>
      </c>
      <c r="D95" s="111">
        <v>1595</v>
      </c>
      <c r="E95" s="111">
        <v>913905</v>
      </c>
      <c r="F95" s="108"/>
    </row>
    <row r="96" spans="2:6" customFormat="1" ht="15.75">
      <c r="B96" s="108" t="s">
        <v>3380</v>
      </c>
      <c r="C96" s="111">
        <v>2110000</v>
      </c>
      <c r="D96" s="111">
        <v>0</v>
      </c>
      <c r="E96" s="111">
        <v>2110000</v>
      </c>
      <c r="F96" s="108"/>
    </row>
    <row r="97" spans="2:6" customFormat="1" ht="15.75">
      <c r="B97" s="108" t="s">
        <v>3381</v>
      </c>
      <c r="C97" s="111">
        <v>6980000</v>
      </c>
      <c r="D97" s="111">
        <v>51960</v>
      </c>
      <c r="E97" s="111">
        <v>6928040</v>
      </c>
      <c r="F97" s="108"/>
    </row>
    <row r="98" spans="2:6" customFormat="1" ht="15.75">
      <c r="B98" s="108" t="s">
        <v>3382</v>
      </c>
      <c r="C98" s="111">
        <v>18512262</v>
      </c>
      <c r="D98" s="111">
        <v>61080</v>
      </c>
      <c r="E98" s="111">
        <v>18451182</v>
      </c>
      <c r="F98" s="108"/>
    </row>
    <row r="99" spans="2:6" customFormat="1" ht="15.75">
      <c r="B99" s="108" t="s">
        <v>3383</v>
      </c>
      <c r="C99" s="111">
        <v>172152</v>
      </c>
      <c r="D99" s="111">
        <v>0</v>
      </c>
      <c r="E99" s="111">
        <v>172152</v>
      </c>
      <c r="F99" s="108"/>
    </row>
    <row r="100" spans="2:6" customFormat="1" ht="15.75">
      <c r="B100" s="108" t="s">
        <v>3384</v>
      </c>
      <c r="C100" s="111">
        <v>3100000</v>
      </c>
      <c r="D100" s="111">
        <v>0</v>
      </c>
      <c r="E100" s="111">
        <v>3100000</v>
      </c>
      <c r="F100" s="108"/>
    </row>
    <row r="101" spans="2:6" customFormat="1" ht="15.75">
      <c r="B101" s="108" t="s">
        <v>3385</v>
      </c>
      <c r="C101" s="111">
        <v>3275000</v>
      </c>
      <c r="D101" s="111">
        <v>0</v>
      </c>
      <c r="E101" s="111">
        <v>3275000</v>
      </c>
      <c r="F101" s="108"/>
    </row>
    <row r="102" spans="2:6" customFormat="1" ht="15.75">
      <c r="B102" s="108" t="s">
        <v>3386</v>
      </c>
      <c r="C102" s="111">
        <v>730640</v>
      </c>
      <c r="D102" s="111">
        <v>11225</v>
      </c>
      <c r="E102" s="111">
        <v>719415</v>
      </c>
      <c r="F102" s="108"/>
    </row>
    <row r="103" spans="2:6" customFormat="1" ht="15.75">
      <c r="B103" s="108" t="s">
        <v>3387</v>
      </c>
      <c r="C103" s="111">
        <v>210000</v>
      </c>
      <c r="D103" s="111">
        <v>0</v>
      </c>
      <c r="E103" s="111">
        <v>210000</v>
      </c>
      <c r="F103" s="108"/>
    </row>
    <row r="104" spans="2:6" customFormat="1" ht="15.75">
      <c r="B104" s="108" t="s">
        <v>3388</v>
      </c>
      <c r="C104" s="111">
        <v>18534632</v>
      </c>
      <c r="D104" s="111">
        <v>3096290</v>
      </c>
      <c r="E104" s="111">
        <v>15438342</v>
      </c>
      <c r="F104" s="108"/>
    </row>
    <row r="105" spans="2:6" customFormat="1" ht="15.75">
      <c r="B105" s="108" t="s">
        <v>3389</v>
      </c>
      <c r="C105" s="111">
        <v>67099236</v>
      </c>
      <c r="D105" s="111">
        <v>7230517</v>
      </c>
      <c r="E105" s="111">
        <v>59868719</v>
      </c>
      <c r="F105" s="108"/>
    </row>
    <row r="106" spans="2:6" customFormat="1" ht="15.75">
      <c r="B106" s="108" t="s">
        <v>3390</v>
      </c>
      <c r="C106" s="111">
        <v>-750000</v>
      </c>
      <c r="D106" s="111">
        <v>0</v>
      </c>
      <c r="E106" s="111">
        <v>-750000</v>
      </c>
      <c r="F106" s="108"/>
    </row>
    <row r="107" spans="2:6" customFormat="1" ht="15.75">
      <c r="B107" s="108" t="s">
        <v>3391</v>
      </c>
      <c r="C107" s="111">
        <v>-161200</v>
      </c>
      <c r="D107" s="111">
        <v>0</v>
      </c>
      <c r="E107" s="111">
        <v>-161200</v>
      </c>
      <c r="F107" s="108"/>
    </row>
    <row r="108" spans="2:6" customFormat="1" ht="15.75">
      <c r="B108" s="108" t="s">
        <v>3392</v>
      </c>
      <c r="C108" s="111">
        <v>14005469</v>
      </c>
      <c r="D108" s="111">
        <v>36500</v>
      </c>
      <c r="E108" s="111">
        <v>13968969</v>
      </c>
      <c r="F108" s="108"/>
    </row>
    <row r="109" spans="2:6" customFormat="1" ht="15.75">
      <c r="B109" s="108" t="s">
        <v>3393</v>
      </c>
      <c r="C109" s="111">
        <v>61071600</v>
      </c>
      <c r="D109" s="111">
        <v>13166180</v>
      </c>
      <c r="E109" s="111">
        <v>47905420</v>
      </c>
      <c r="F109" s="108"/>
    </row>
    <row r="110" spans="2:6" customFormat="1" ht="15.75">
      <c r="B110" s="108" t="s">
        <v>3394</v>
      </c>
      <c r="C110" s="111">
        <v>1020450</v>
      </c>
      <c r="D110" s="111">
        <v>10000</v>
      </c>
      <c r="E110" s="111">
        <v>1010450</v>
      </c>
      <c r="F110" s="108"/>
    </row>
    <row r="111" spans="2:6" customFormat="1" ht="15.75">
      <c r="B111" s="108" t="s">
        <v>3395</v>
      </c>
      <c r="C111" s="111">
        <v>236700</v>
      </c>
      <c r="D111" s="111">
        <v>0</v>
      </c>
      <c r="E111" s="111">
        <v>236700</v>
      </c>
      <c r="F111" s="108"/>
    </row>
    <row r="112" spans="2:6" customFormat="1" ht="15.75">
      <c r="B112" s="108" t="s">
        <v>3396</v>
      </c>
      <c r="C112" s="111">
        <v>500000</v>
      </c>
      <c r="D112" s="111">
        <v>0</v>
      </c>
      <c r="E112" s="111">
        <v>500000</v>
      </c>
      <c r="F112" s="108"/>
    </row>
    <row r="113" spans="2:6" customFormat="1" ht="15.75">
      <c r="B113" s="108" t="s">
        <v>3397</v>
      </c>
      <c r="C113" s="111">
        <v>8958000</v>
      </c>
      <c r="D113" s="111">
        <v>0</v>
      </c>
      <c r="E113" s="111">
        <v>8958000</v>
      </c>
      <c r="F113" s="108"/>
    </row>
    <row r="114" spans="2:6" customFormat="1" ht="15.75">
      <c r="B114" s="108" t="s">
        <v>3398</v>
      </c>
      <c r="C114" s="111">
        <v>10530952</v>
      </c>
      <c r="D114" s="111">
        <v>40000</v>
      </c>
      <c r="E114" s="111">
        <v>10490952</v>
      </c>
      <c r="F114" s="108"/>
    </row>
    <row r="115" spans="2:6" customFormat="1" ht="15.75">
      <c r="B115" s="108" t="s">
        <v>3399</v>
      </c>
      <c r="C115" s="111">
        <v>-400000</v>
      </c>
      <c r="D115" s="111">
        <v>0</v>
      </c>
      <c r="E115" s="111">
        <v>-400000</v>
      </c>
      <c r="F115" s="108"/>
    </row>
    <row r="116" spans="2:6" customFormat="1" ht="15.75">
      <c r="B116" s="108" t="s">
        <v>3400</v>
      </c>
      <c r="C116" s="111">
        <v>11559585</v>
      </c>
      <c r="D116" s="111">
        <v>0</v>
      </c>
      <c r="E116" s="111">
        <v>11559585</v>
      </c>
      <c r="F116" s="108"/>
    </row>
    <row r="117" spans="2:6" customFormat="1" ht="15.75">
      <c r="B117" s="108" t="s">
        <v>3401</v>
      </c>
      <c r="C117" s="111">
        <v>2443340</v>
      </c>
      <c r="D117" s="111">
        <v>0</v>
      </c>
      <c r="E117" s="111">
        <v>2443340</v>
      </c>
      <c r="F117" s="108"/>
    </row>
    <row r="118" spans="2:6" customFormat="1" ht="15.75">
      <c r="B118" s="108" t="s">
        <v>3402</v>
      </c>
      <c r="C118" s="111">
        <v>-1740276</v>
      </c>
      <c r="D118" s="111">
        <v>0</v>
      </c>
      <c r="E118" s="111">
        <v>-1740276</v>
      </c>
      <c r="F118" s="108"/>
    </row>
    <row r="119" spans="2:6" customFormat="1" ht="15.75">
      <c r="B119" s="108" t="s">
        <v>3403</v>
      </c>
      <c r="C119" s="111">
        <v>336097038</v>
      </c>
      <c r="D119" s="111">
        <v>53114337</v>
      </c>
      <c r="E119" s="111">
        <v>282982701</v>
      </c>
      <c r="F119" s="108"/>
    </row>
    <row r="120" spans="2:6" customFormat="1" ht="15.75">
      <c r="B120" s="108" t="s">
        <v>3404</v>
      </c>
      <c r="C120" s="111">
        <v>250000000</v>
      </c>
      <c r="D120" s="111">
        <v>220000000</v>
      </c>
      <c r="E120" s="111">
        <v>30000000</v>
      </c>
      <c r="F120" s="108"/>
    </row>
    <row r="121" spans="2:6" customFormat="1" ht="15.75">
      <c r="B121" s="108" t="s">
        <v>3405</v>
      </c>
      <c r="C121" s="111">
        <v>2500000</v>
      </c>
      <c r="D121" s="111">
        <v>0</v>
      </c>
      <c r="E121" s="111">
        <v>2500000</v>
      </c>
      <c r="F121" s="108"/>
    </row>
    <row r="122" spans="2:6" customFormat="1" ht="15.75">
      <c r="B122" s="108" t="s">
        <v>3406</v>
      </c>
      <c r="C122" s="111">
        <v>17500000</v>
      </c>
      <c r="D122" s="111">
        <v>0</v>
      </c>
      <c r="E122" s="111">
        <v>17500000</v>
      </c>
      <c r="F122" s="108"/>
    </row>
    <row r="123" spans="2:6" customFormat="1" ht="15.75">
      <c r="B123" s="108" t="s">
        <v>3407</v>
      </c>
      <c r="C123" s="111">
        <v>489900</v>
      </c>
      <c r="D123" s="111">
        <v>0</v>
      </c>
      <c r="E123" s="111">
        <v>489900</v>
      </c>
      <c r="F123" s="108"/>
    </row>
    <row r="124" spans="2:6" customFormat="1" ht="15.75">
      <c r="B124" s="108" t="s">
        <v>3408</v>
      </c>
      <c r="C124" s="111">
        <v>200000</v>
      </c>
      <c r="D124" s="111">
        <v>0</v>
      </c>
      <c r="E124" s="111">
        <v>200000</v>
      </c>
      <c r="F124" s="108"/>
    </row>
    <row r="125" spans="2:6" customFormat="1" ht="15.75">
      <c r="B125" s="108" t="s">
        <v>3409</v>
      </c>
      <c r="C125" s="111">
        <v>-381675</v>
      </c>
      <c r="D125" s="111">
        <v>0</v>
      </c>
      <c r="E125" s="111">
        <v>-381675</v>
      </c>
      <c r="F125" s="108"/>
    </row>
    <row r="126" spans="2:6" customFormat="1" ht="15.75">
      <c r="B126" s="108" t="s">
        <v>3410</v>
      </c>
      <c r="C126" s="111">
        <v>8000000</v>
      </c>
      <c r="D126" s="111">
        <v>0</v>
      </c>
      <c r="E126" s="111">
        <v>8000000</v>
      </c>
      <c r="F126" s="108"/>
    </row>
    <row r="127" spans="2:6" customFormat="1" ht="15.75">
      <c r="B127" s="108" t="s">
        <v>3411</v>
      </c>
      <c r="C127" s="111">
        <v>16789942</v>
      </c>
      <c r="D127" s="111">
        <v>0</v>
      </c>
      <c r="E127" s="111">
        <v>16789942</v>
      </c>
      <c r="F127" s="108"/>
    </row>
    <row r="128" spans="2:6" customFormat="1" ht="15.75">
      <c r="B128" s="108" t="s">
        <v>3412</v>
      </c>
      <c r="C128" s="111">
        <v>17553681</v>
      </c>
      <c r="D128" s="111">
        <v>0</v>
      </c>
      <c r="E128" s="111">
        <v>17553681</v>
      </c>
      <c r="F128" s="108"/>
    </row>
    <row r="129" spans="2:6" customFormat="1" ht="15.75">
      <c r="B129" s="108" t="s">
        <v>3413</v>
      </c>
      <c r="C129" s="111">
        <v>762000</v>
      </c>
      <c r="D129" s="111">
        <v>0</v>
      </c>
      <c r="E129" s="111">
        <v>762000</v>
      </c>
      <c r="F129" s="108"/>
    </row>
    <row r="130" spans="2:6" customFormat="1" ht="15.75">
      <c r="B130" s="108" t="s">
        <v>3414</v>
      </c>
      <c r="C130" s="111">
        <v>500000</v>
      </c>
      <c r="D130" s="111">
        <v>0</v>
      </c>
      <c r="E130" s="111">
        <v>500000</v>
      </c>
      <c r="F130" s="108"/>
    </row>
    <row r="131" spans="2:6" customFormat="1" ht="15.75">
      <c r="B131" s="108" t="s">
        <v>3415</v>
      </c>
      <c r="C131" s="111">
        <v>3825000</v>
      </c>
      <c r="D131" s="111">
        <v>0</v>
      </c>
      <c r="E131" s="111">
        <v>3825000</v>
      </c>
      <c r="F131" s="108"/>
    </row>
    <row r="132" spans="2:6" customFormat="1" ht="15.75">
      <c r="B132" s="108" t="s">
        <v>3416</v>
      </c>
      <c r="C132" s="111">
        <v>-182325</v>
      </c>
      <c r="D132" s="111">
        <v>0</v>
      </c>
      <c r="E132" s="111">
        <v>-182325</v>
      </c>
      <c r="F132" s="108"/>
    </row>
    <row r="133" spans="2:6" customFormat="1" ht="15.75">
      <c r="B133" s="108" t="s">
        <v>3417</v>
      </c>
      <c r="C133" s="111">
        <v>1210000</v>
      </c>
      <c r="D133" s="111">
        <v>0</v>
      </c>
      <c r="E133" s="111">
        <v>1210000</v>
      </c>
      <c r="F133" s="108"/>
    </row>
    <row r="134" spans="2:6" customFormat="1" ht="15.75">
      <c r="B134" s="108" t="s">
        <v>3418</v>
      </c>
      <c r="C134" s="111">
        <v>917042617</v>
      </c>
      <c r="D134" s="111">
        <v>637458877</v>
      </c>
      <c r="E134" s="111">
        <v>279583740</v>
      </c>
      <c r="F134" s="108"/>
    </row>
    <row r="135" spans="2:6" customFormat="1" ht="15.75">
      <c r="B135" s="108" t="s">
        <v>3419</v>
      </c>
      <c r="C135" s="111">
        <v>1500000</v>
      </c>
      <c r="D135" s="111">
        <v>0</v>
      </c>
      <c r="E135" s="111">
        <v>1500000</v>
      </c>
      <c r="F135" s="108"/>
    </row>
    <row r="136" spans="2:6" ht="19.350000000000001" customHeight="1">
      <c r="B136" s="444" t="s">
        <v>3420</v>
      </c>
      <c r="C136" s="129">
        <f>SUM(C2:C135)</f>
        <v>4650839312</v>
      </c>
      <c r="D136" s="129">
        <f>SUM(D2:D135)</f>
        <v>2706375960</v>
      </c>
      <c r="E136" s="129">
        <f>SUM(E2:E135)</f>
        <v>1944463352</v>
      </c>
      <c r="F136" s="134"/>
    </row>
  </sheetData>
  <mergeCells count="5">
    <mergeCell ref="B2:F2"/>
    <mergeCell ref="B3:F3"/>
    <mergeCell ref="B4:C4"/>
    <mergeCell ref="B5:B6"/>
    <mergeCell ref="F5:F6"/>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2"/>
  <sheetViews>
    <sheetView topLeftCell="A224" workbookViewId="0">
      <selection activeCell="I235" sqref="I235"/>
    </sheetView>
  </sheetViews>
  <sheetFormatPr defaultColWidth="8.85546875" defaultRowHeight="15.75"/>
  <cols>
    <col min="1" max="1" width="10.42578125" style="108" customWidth="1"/>
    <col min="2" max="2" width="35.42578125" style="108" customWidth="1"/>
    <col min="3" max="3" width="15.42578125" style="108" customWidth="1"/>
    <col min="4" max="4" width="13.85546875" style="109" customWidth="1"/>
    <col min="5" max="5" width="55.140625" style="108" customWidth="1"/>
    <col min="6" max="6" width="18.42578125" style="111" customWidth="1"/>
    <col min="7" max="7" width="19.42578125" style="111" customWidth="1"/>
    <col min="8" max="8" width="19.5703125" style="111" customWidth="1"/>
    <col min="9" max="9" width="17.140625" style="108" customWidth="1"/>
    <col min="10" max="10" width="15.5703125" style="108" customWidth="1"/>
    <col min="11" max="16384" width="8.85546875" style="108"/>
  </cols>
  <sheetData>
    <row r="1" spans="1:8" s="105" customFormat="1">
      <c r="A1" s="105" t="s">
        <v>40</v>
      </c>
      <c r="D1" s="106"/>
      <c r="F1" s="107"/>
      <c r="G1" s="107"/>
      <c r="H1" s="107"/>
    </row>
    <row r="2" spans="1:8" s="105" customFormat="1">
      <c r="A2" s="105" t="s">
        <v>119</v>
      </c>
      <c r="D2" s="106"/>
      <c r="F2" s="107"/>
      <c r="G2" s="107"/>
      <c r="H2" s="107"/>
    </row>
    <row r="3" spans="1:8" s="105" customFormat="1">
      <c r="A3" s="105" t="s">
        <v>2433</v>
      </c>
      <c r="D3" s="106"/>
      <c r="F3" s="107"/>
      <c r="G3" s="107"/>
      <c r="H3" s="107"/>
    </row>
    <row r="4" spans="1:8" s="105" customFormat="1" ht="44.45" customHeight="1">
      <c r="A4" s="832" t="s">
        <v>28</v>
      </c>
      <c r="B4" s="832" t="s">
        <v>29</v>
      </c>
      <c r="C4" s="832" t="s">
        <v>30</v>
      </c>
      <c r="D4" s="832" t="s">
        <v>31</v>
      </c>
      <c r="E4" s="832" t="s">
        <v>32</v>
      </c>
      <c r="F4" s="93" t="s">
        <v>73</v>
      </c>
      <c r="G4" s="93" t="s">
        <v>91</v>
      </c>
      <c r="H4" s="93" t="s">
        <v>90</v>
      </c>
    </row>
    <row r="5" spans="1:8" s="105" customFormat="1" ht="57" customHeight="1">
      <c r="A5" s="833"/>
      <c r="B5" s="833"/>
      <c r="C5" s="833"/>
      <c r="D5" s="833"/>
      <c r="E5" s="833"/>
      <c r="F5" s="93" t="s">
        <v>21</v>
      </c>
      <c r="G5" s="93" t="s">
        <v>22</v>
      </c>
      <c r="H5" s="93" t="s">
        <v>23</v>
      </c>
    </row>
    <row r="6" spans="1:8">
      <c r="A6" s="829" t="s">
        <v>1021</v>
      </c>
      <c r="B6" s="830"/>
      <c r="C6" s="830"/>
      <c r="D6" s="830"/>
      <c r="E6" s="830"/>
      <c r="F6" s="830"/>
      <c r="G6" s="830"/>
      <c r="H6" s="831"/>
    </row>
    <row r="7" spans="1:8" s="105" customFormat="1">
      <c r="B7" s="105" t="s">
        <v>1123</v>
      </c>
      <c r="D7" s="106"/>
      <c r="E7" s="105" t="s">
        <v>1124</v>
      </c>
      <c r="F7" s="107"/>
      <c r="G7" s="107"/>
      <c r="H7" s="107">
        <f t="shared" ref="H7:H8" si="0">F7-G7</f>
        <v>0</v>
      </c>
    </row>
    <row r="8" spans="1:8">
      <c r="A8" s="108">
        <v>1</v>
      </c>
      <c r="B8" s="108" t="s">
        <v>1125</v>
      </c>
      <c r="C8" s="108">
        <v>2035553</v>
      </c>
      <c r="D8" s="109">
        <v>45639</v>
      </c>
      <c r="E8" s="108" t="s">
        <v>263</v>
      </c>
      <c r="F8" s="111">
        <v>5157018.6000000015</v>
      </c>
      <c r="H8" s="111">
        <f t="shared" si="0"/>
        <v>5157018.6000000015</v>
      </c>
    </row>
    <row r="9" spans="1:8" s="105" customFormat="1">
      <c r="D9" s="106"/>
      <c r="F9" s="107">
        <f>SUM(F8)</f>
        <v>5157018.6000000015</v>
      </c>
      <c r="G9" s="107">
        <f t="shared" ref="G9:H9" si="1">SUM(G8)</f>
        <v>0</v>
      </c>
      <c r="H9" s="107">
        <f t="shared" si="1"/>
        <v>5157018.6000000015</v>
      </c>
    </row>
    <row r="10" spans="1:8">
      <c r="A10" s="75" t="s">
        <v>1126</v>
      </c>
      <c r="B10" s="48" t="s">
        <v>1124</v>
      </c>
      <c r="C10" s="75"/>
      <c r="D10" s="112"/>
      <c r="E10" s="75" t="s">
        <v>1124</v>
      </c>
      <c r="F10" s="113">
        <f>F9</f>
        <v>5157018.6000000015</v>
      </c>
      <c r="G10" s="113">
        <f t="shared" ref="G10:H10" si="2">G9</f>
        <v>0</v>
      </c>
      <c r="H10" s="113">
        <f t="shared" si="2"/>
        <v>5157018.6000000015</v>
      </c>
    </row>
    <row r="11" spans="1:8">
      <c r="A11" s="829" t="s">
        <v>1127</v>
      </c>
      <c r="B11" s="830"/>
      <c r="C11" s="830"/>
      <c r="D11" s="830"/>
      <c r="E11" s="830"/>
      <c r="F11" s="830"/>
      <c r="G11" s="830"/>
      <c r="H11" s="831"/>
    </row>
    <row r="12" spans="1:8">
      <c r="A12" s="114"/>
      <c r="B12" s="115" t="s">
        <v>1123</v>
      </c>
      <c r="C12" s="116"/>
      <c r="D12" s="116"/>
      <c r="E12" s="116"/>
      <c r="F12" s="116"/>
      <c r="G12" s="116"/>
      <c r="H12" s="117"/>
    </row>
    <row r="13" spans="1:8">
      <c r="A13" s="108">
        <v>1</v>
      </c>
      <c r="B13" s="108" t="s">
        <v>1128</v>
      </c>
      <c r="C13" s="108">
        <v>2042141</v>
      </c>
      <c r="D13" s="109" t="s">
        <v>1129</v>
      </c>
      <c r="E13" s="108" t="s">
        <v>1130</v>
      </c>
      <c r="F13" s="111">
        <v>432659</v>
      </c>
      <c r="G13" s="111">
        <v>0</v>
      </c>
      <c r="H13" s="111">
        <f t="shared" ref="H13:H33" si="3">F13-G13</f>
        <v>432659</v>
      </c>
    </row>
    <row r="14" spans="1:8">
      <c r="A14" s="108">
        <v>2</v>
      </c>
      <c r="B14" s="108" t="s">
        <v>1131</v>
      </c>
      <c r="C14" s="108">
        <v>2320675</v>
      </c>
      <c r="D14" s="109">
        <v>44743</v>
      </c>
      <c r="E14" s="108" t="s">
        <v>1132</v>
      </c>
      <c r="F14" s="111">
        <v>1000000</v>
      </c>
      <c r="G14" s="111">
        <v>0</v>
      </c>
      <c r="H14" s="111">
        <f t="shared" si="3"/>
        <v>1000000</v>
      </c>
    </row>
    <row r="15" spans="1:8">
      <c r="A15" s="108">
        <v>3</v>
      </c>
      <c r="B15" s="108" t="s">
        <v>1133</v>
      </c>
      <c r="C15" s="108">
        <v>3423916</v>
      </c>
      <c r="D15" s="109" t="s">
        <v>1134</v>
      </c>
      <c r="E15" s="108" t="s">
        <v>1135</v>
      </c>
      <c r="F15" s="111">
        <v>3999663</v>
      </c>
      <c r="G15" s="111">
        <v>3999663</v>
      </c>
      <c r="H15" s="111">
        <f t="shared" si="3"/>
        <v>0</v>
      </c>
    </row>
    <row r="16" spans="1:8">
      <c r="A16" s="108">
        <v>4</v>
      </c>
      <c r="B16" s="108" t="s">
        <v>1136</v>
      </c>
      <c r="C16" s="108">
        <v>3423936</v>
      </c>
      <c r="D16" s="109" t="s">
        <v>1137</v>
      </c>
      <c r="E16" s="108" t="s">
        <v>1138</v>
      </c>
      <c r="F16" s="111">
        <v>3999945</v>
      </c>
      <c r="G16" s="111">
        <v>3999945</v>
      </c>
      <c r="H16" s="111">
        <f t="shared" si="3"/>
        <v>0</v>
      </c>
    </row>
    <row r="17" spans="1:8">
      <c r="A17" s="108">
        <v>5</v>
      </c>
      <c r="B17" s="108" t="s">
        <v>1139</v>
      </c>
      <c r="C17" s="108">
        <v>3423929</v>
      </c>
      <c r="D17" s="109">
        <v>45324</v>
      </c>
      <c r="E17" s="108" t="s">
        <v>1140</v>
      </c>
      <c r="F17" s="111">
        <v>5879759</v>
      </c>
      <c r="G17" s="111">
        <v>5879759</v>
      </c>
      <c r="H17" s="111">
        <f t="shared" si="3"/>
        <v>0</v>
      </c>
    </row>
    <row r="18" spans="1:8">
      <c r="A18" s="108">
        <v>6</v>
      </c>
      <c r="B18" s="108" t="s">
        <v>1141</v>
      </c>
      <c r="C18" s="108">
        <v>2042115</v>
      </c>
      <c r="D18" s="109">
        <v>45206</v>
      </c>
      <c r="E18" s="108" t="s">
        <v>1142</v>
      </c>
      <c r="F18" s="111">
        <v>3206250</v>
      </c>
      <c r="G18" s="111">
        <v>0</v>
      </c>
      <c r="H18" s="111">
        <f t="shared" si="3"/>
        <v>3206250</v>
      </c>
    </row>
    <row r="19" spans="1:8">
      <c r="A19" s="108">
        <v>7</v>
      </c>
      <c r="B19" s="108" t="s">
        <v>1143</v>
      </c>
      <c r="C19" s="108">
        <v>2042145</v>
      </c>
      <c r="D19" s="109">
        <v>45383</v>
      </c>
      <c r="E19" s="108" t="s">
        <v>1144</v>
      </c>
      <c r="F19" s="111">
        <v>3999289</v>
      </c>
      <c r="G19" s="111">
        <v>0</v>
      </c>
      <c r="H19" s="111">
        <f t="shared" si="3"/>
        <v>3999289</v>
      </c>
    </row>
    <row r="20" spans="1:8">
      <c r="A20" s="108">
        <v>8</v>
      </c>
      <c r="B20" s="108" t="s">
        <v>1145</v>
      </c>
      <c r="C20" s="108">
        <v>2042137</v>
      </c>
      <c r="D20" s="109">
        <v>45058</v>
      </c>
      <c r="E20" s="108" t="s">
        <v>1146</v>
      </c>
      <c r="F20" s="111">
        <v>1999900</v>
      </c>
      <c r="G20" s="111">
        <v>1999900</v>
      </c>
      <c r="H20" s="111">
        <f t="shared" si="3"/>
        <v>0</v>
      </c>
    </row>
    <row r="21" spans="1:8">
      <c r="A21" s="108">
        <v>9</v>
      </c>
      <c r="B21" s="108" t="s">
        <v>1147</v>
      </c>
      <c r="C21" s="108">
        <v>2042110</v>
      </c>
      <c r="D21" s="109">
        <v>45352</v>
      </c>
      <c r="E21" s="108" t="s">
        <v>1148</v>
      </c>
      <c r="F21" s="111">
        <v>11400000</v>
      </c>
      <c r="G21" s="111">
        <v>11400000</v>
      </c>
      <c r="H21" s="111">
        <f t="shared" si="3"/>
        <v>0</v>
      </c>
    </row>
    <row r="22" spans="1:8">
      <c r="A22" s="108">
        <v>10</v>
      </c>
      <c r="B22" s="108" t="s">
        <v>1149</v>
      </c>
      <c r="C22" s="108">
        <v>3423925</v>
      </c>
      <c r="D22" s="109">
        <v>45414</v>
      </c>
      <c r="E22" s="108" t="s">
        <v>1150</v>
      </c>
      <c r="F22" s="111">
        <v>999225</v>
      </c>
      <c r="G22" s="111">
        <v>999225</v>
      </c>
      <c r="H22" s="111">
        <f t="shared" si="3"/>
        <v>0</v>
      </c>
    </row>
    <row r="23" spans="1:8">
      <c r="A23" s="108">
        <v>11</v>
      </c>
      <c r="B23" s="108" t="s">
        <v>1131</v>
      </c>
      <c r="C23" s="108">
        <v>2042074</v>
      </c>
      <c r="D23" s="109" t="s">
        <v>1151</v>
      </c>
      <c r="E23" s="108" t="s">
        <v>1152</v>
      </c>
      <c r="F23" s="111">
        <v>3289354</v>
      </c>
      <c r="G23" s="111">
        <v>3289354</v>
      </c>
      <c r="H23" s="111">
        <f t="shared" si="3"/>
        <v>0</v>
      </c>
    </row>
    <row r="24" spans="1:8">
      <c r="A24" s="108">
        <v>12</v>
      </c>
      <c r="B24" s="108" t="s">
        <v>1153</v>
      </c>
      <c r="C24" s="108">
        <v>2042092</v>
      </c>
      <c r="D24" s="109" t="s">
        <v>1154</v>
      </c>
      <c r="E24" s="108" t="s">
        <v>1155</v>
      </c>
      <c r="F24" s="111">
        <v>3999056</v>
      </c>
      <c r="G24" s="111">
        <v>0</v>
      </c>
      <c r="H24" s="111">
        <f t="shared" si="3"/>
        <v>3999056</v>
      </c>
    </row>
    <row r="25" spans="1:8">
      <c r="A25" s="108">
        <v>13</v>
      </c>
      <c r="B25" s="108" t="s">
        <v>1131</v>
      </c>
      <c r="C25" s="108">
        <v>2042069</v>
      </c>
      <c r="D25" s="109" t="s">
        <v>1156</v>
      </c>
      <c r="E25" s="108" t="s">
        <v>1157</v>
      </c>
      <c r="F25" s="111">
        <v>3335336</v>
      </c>
      <c r="G25" s="111">
        <v>0</v>
      </c>
      <c r="H25" s="111">
        <f t="shared" si="3"/>
        <v>3335336</v>
      </c>
    </row>
    <row r="26" spans="1:8">
      <c r="A26" s="108">
        <v>14</v>
      </c>
      <c r="B26" s="108" t="s">
        <v>1158</v>
      </c>
      <c r="C26" s="108">
        <v>2042138</v>
      </c>
      <c r="D26" s="109">
        <v>45058</v>
      </c>
      <c r="E26" s="108" t="s">
        <v>1159</v>
      </c>
      <c r="F26" s="111">
        <v>1705366</v>
      </c>
      <c r="G26" s="111">
        <v>1705366</v>
      </c>
      <c r="H26" s="111">
        <f t="shared" si="3"/>
        <v>0</v>
      </c>
    </row>
    <row r="27" spans="1:8">
      <c r="A27" s="108">
        <v>15</v>
      </c>
      <c r="B27" s="108" t="s">
        <v>1160</v>
      </c>
      <c r="C27" s="108">
        <v>2042091</v>
      </c>
      <c r="D27" s="109" t="s">
        <v>1129</v>
      </c>
      <c r="E27" s="108" t="s">
        <v>1161</v>
      </c>
      <c r="F27" s="111">
        <v>996628</v>
      </c>
      <c r="G27" s="111">
        <v>996628</v>
      </c>
      <c r="H27" s="111">
        <f t="shared" si="3"/>
        <v>0</v>
      </c>
    </row>
    <row r="28" spans="1:8">
      <c r="A28" s="108">
        <v>16</v>
      </c>
      <c r="B28" s="108" t="s">
        <v>1162</v>
      </c>
      <c r="C28" s="108">
        <v>2042059</v>
      </c>
      <c r="D28" s="109">
        <v>45414</v>
      </c>
      <c r="E28" s="108" t="s">
        <v>1163</v>
      </c>
      <c r="F28" s="111">
        <v>5892670</v>
      </c>
      <c r="G28" s="111">
        <v>5892670</v>
      </c>
      <c r="H28" s="111">
        <f t="shared" si="3"/>
        <v>0</v>
      </c>
    </row>
    <row r="29" spans="1:8">
      <c r="A29" s="108">
        <v>17</v>
      </c>
      <c r="B29" s="108" t="s">
        <v>1164</v>
      </c>
      <c r="C29" s="108">
        <v>2042086</v>
      </c>
      <c r="D29" s="109">
        <v>45028</v>
      </c>
      <c r="E29" s="108" t="s">
        <v>1165</v>
      </c>
      <c r="F29" s="111">
        <v>1999782</v>
      </c>
      <c r="G29" s="111">
        <v>1999782</v>
      </c>
      <c r="H29" s="111">
        <f t="shared" si="3"/>
        <v>0</v>
      </c>
    </row>
    <row r="30" spans="1:8">
      <c r="A30" s="108">
        <v>18</v>
      </c>
      <c r="B30" s="108" t="s">
        <v>1166</v>
      </c>
      <c r="C30" s="108">
        <v>3423950</v>
      </c>
      <c r="D30" s="109" t="s">
        <v>1167</v>
      </c>
      <c r="E30" s="108" t="s">
        <v>1168</v>
      </c>
      <c r="F30" s="111">
        <v>4999995</v>
      </c>
      <c r="G30" s="111">
        <v>4999995</v>
      </c>
      <c r="H30" s="111">
        <f t="shared" si="3"/>
        <v>0</v>
      </c>
    </row>
    <row r="31" spans="1:8">
      <c r="A31" s="108">
        <v>19</v>
      </c>
      <c r="B31" s="108" t="s">
        <v>1169</v>
      </c>
      <c r="C31" s="108">
        <v>2042140</v>
      </c>
      <c r="D31" s="109">
        <v>45424</v>
      </c>
      <c r="E31" s="108" t="s">
        <v>1170</v>
      </c>
      <c r="F31" s="111">
        <v>3333282</v>
      </c>
      <c r="G31" s="111">
        <v>0</v>
      </c>
      <c r="H31" s="111">
        <f t="shared" si="3"/>
        <v>3333282</v>
      </c>
    </row>
    <row r="32" spans="1:8">
      <c r="A32" s="108">
        <v>20</v>
      </c>
      <c r="B32" s="108" t="s">
        <v>1171</v>
      </c>
      <c r="C32" s="108">
        <v>2042084</v>
      </c>
      <c r="D32" s="109">
        <v>45295</v>
      </c>
      <c r="E32" s="108" t="s">
        <v>1172</v>
      </c>
      <c r="F32" s="111">
        <v>3999530</v>
      </c>
      <c r="G32" s="111">
        <v>3999530</v>
      </c>
      <c r="H32" s="111">
        <f t="shared" si="3"/>
        <v>0</v>
      </c>
    </row>
    <row r="33" spans="1:8">
      <c r="A33" s="108">
        <v>21</v>
      </c>
      <c r="B33" s="108" t="s">
        <v>1173</v>
      </c>
      <c r="C33" s="108">
        <v>3423922</v>
      </c>
      <c r="D33" s="109">
        <v>45537</v>
      </c>
      <c r="E33" s="108" t="s">
        <v>1174</v>
      </c>
      <c r="F33" s="111">
        <v>2364092</v>
      </c>
      <c r="G33" s="111">
        <v>0</v>
      </c>
      <c r="H33" s="111">
        <f t="shared" si="3"/>
        <v>2364092</v>
      </c>
    </row>
    <row r="34" spans="1:8">
      <c r="B34" s="105" t="s">
        <v>1126</v>
      </c>
      <c r="F34" s="107">
        <f>SUM(F13:F33)</f>
        <v>72831781</v>
      </c>
      <c r="G34" s="107">
        <f t="shared" ref="G34:H34" si="4">SUM(G13:G33)</f>
        <v>51161817</v>
      </c>
      <c r="H34" s="107">
        <f t="shared" si="4"/>
        <v>21669964</v>
      </c>
    </row>
    <row r="35" spans="1:8">
      <c r="A35" s="75" t="s">
        <v>1126</v>
      </c>
      <c r="B35" s="48" t="s">
        <v>1124</v>
      </c>
      <c r="C35" s="75"/>
      <c r="D35" s="112"/>
      <c r="E35" s="75" t="s">
        <v>1124</v>
      </c>
      <c r="F35" s="113">
        <f>F34</f>
        <v>72831781</v>
      </c>
      <c r="G35" s="113">
        <f t="shared" ref="G35:H35" si="5">G34</f>
        <v>51161817</v>
      </c>
      <c r="H35" s="113">
        <f t="shared" si="5"/>
        <v>21669964</v>
      </c>
    </row>
    <row r="36" spans="1:8">
      <c r="A36" s="829" t="s">
        <v>1204</v>
      </c>
      <c r="B36" s="830"/>
      <c r="C36" s="830"/>
      <c r="D36" s="830"/>
      <c r="E36" s="830"/>
      <c r="F36" s="830"/>
      <c r="G36" s="830"/>
      <c r="H36" s="831"/>
    </row>
    <row r="37" spans="1:8">
      <c r="B37" s="105" t="s">
        <v>1123</v>
      </c>
    </row>
    <row r="38" spans="1:8">
      <c r="A38" s="108">
        <v>1</v>
      </c>
      <c r="B38" s="108" t="s">
        <v>1242</v>
      </c>
      <c r="C38" s="108">
        <v>1822261</v>
      </c>
      <c r="D38" s="109">
        <v>45423</v>
      </c>
      <c r="E38" s="108" t="s">
        <v>1243</v>
      </c>
      <c r="F38" s="111">
        <v>6565020</v>
      </c>
      <c r="G38" s="111">
        <v>6565020</v>
      </c>
      <c r="H38" s="111">
        <f t="shared" ref="H38:H39" si="6">F38-G38</f>
        <v>0</v>
      </c>
    </row>
    <row r="39" spans="1:8">
      <c r="A39" s="108">
        <v>2</v>
      </c>
      <c r="B39" s="108" t="s">
        <v>1244</v>
      </c>
      <c r="C39" s="108">
        <v>1822280</v>
      </c>
      <c r="D39" s="109">
        <v>45401</v>
      </c>
      <c r="E39" s="108" t="s">
        <v>1245</v>
      </c>
      <c r="F39" s="111">
        <v>4260000</v>
      </c>
      <c r="G39" s="111">
        <v>4260000</v>
      </c>
      <c r="H39" s="111">
        <f t="shared" si="6"/>
        <v>0</v>
      </c>
    </row>
    <row r="40" spans="1:8">
      <c r="B40" s="105"/>
      <c r="C40" s="105"/>
      <c r="D40" s="106"/>
      <c r="E40" s="105"/>
      <c r="F40" s="107">
        <f>SUM(F38:F39)</f>
        <v>10825020</v>
      </c>
      <c r="G40" s="107">
        <f t="shared" ref="G40:H40" si="7">SUM(G38:G39)</f>
        <v>10825020</v>
      </c>
      <c r="H40" s="107">
        <f t="shared" si="7"/>
        <v>0</v>
      </c>
    </row>
    <row r="41" spans="1:8" s="105" customFormat="1">
      <c r="A41" s="118" t="s">
        <v>1126</v>
      </c>
      <c r="B41" s="75" t="s">
        <v>1124</v>
      </c>
      <c r="C41" s="118"/>
      <c r="D41" s="123"/>
      <c r="E41" s="118" t="s">
        <v>1124</v>
      </c>
      <c r="F41" s="113">
        <f>F40</f>
        <v>10825020</v>
      </c>
      <c r="G41" s="113">
        <f t="shared" ref="G41:H41" si="8">G40</f>
        <v>10825020</v>
      </c>
      <c r="H41" s="113">
        <f t="shared" si="8"/>
        <v>0</v>
      </c>
    </row>
    <row r="42" spans="1:8">
      <c r="A42" s="829" t="s">
        <v>1246</v>
      </c>
      <c r="B42" s="830"/>
      <c r="C42" s="830"/>
      <c r="D42" s="830"/>
      <c r="E42" s="830"/>
      <c r="F42" s="830"/>
      <c r="G42" s="830"/>
      <c r="H42" s="831"/>
    </row>
    <row r="43" spans="1:8">
      <c r="A43" s="114"/>
      <c r="B43" s="115" t="s">
        <v>1123</v>
      </c>
      <c r="C43" s="116"/>
      <c r="D43" s="116"/>
      <c r="E43" s="116"/>
      <c r="F43" s="116"/>
      <c r="G43" s="116"/>
      <c r="H43" s="117"/>
    </row>
    <row r="44" spans="1:8">
      <c r="A44" s="108">
        <v>1</v>
      </c>
      <c r="B44" s="108" t="s">
        <v>1247</v>
      </c>
      <c r="C44" s="108" t="s">
        <v>1248</v>
      </c>
      <c r="D44" s="109">
        <v>44956</v>
      </c>
      <c r="E44" s="108" t="s">
        <v>1249</v>
      </c>
      <c r="F44" s="111">
        <v>592141.65</v>
      </c>
      <c r="G44" s="111">
        <v>592142</v>
      </c>
      <c r="H44" s="111">
        <f>F44-G44</f>
        <v>-0.34999999997671694</v>
      </c>
    </row>
    <row r="45" spans="1:8">
      <c r="A45" s="108">
        <v>2</v>
      </c>
      <c r="B45" s="108" t="s">
        <v>1250</v>
      </c>
      <c r="C45" s="108" t="s">
        <v>1251</v>
      </c>
      <c r="D45" s="109">
        <v>45048</v>
      </c>
      <c r="E45" s="108" t="s">
        <v>1252</v>
      </c>
      <c r="F45" s="111">
        <v>979886.8</v>
      </c>
      <c r="G45" s="111">
        <v>979887</v>
      </c>
      <c r="H45" s="111">
        <f t="shared" ref="H45:H62" si="9">F45-G45</f>
        <v>-0.19999999995343387</v>
      </c>
    </row>
    <row r="46" spans="1:8">
      <c r="A46" s="108">
        <v>3</v>
      </c>
      <c r="B46" s="108" t="s">
        <v>1253</v>
      </c>
      <c r="C46" s="108" t="s">
        <v>1254</v>
      </c>
      <c r="D46" s="109">
        <v>45379</v>
      </c>
      <c r="E46" s="108" t="s">
        <v>1255</v>
      </c>
      <c r="F46" s="111">
        <v>1482597.85</v>
      </c>
      <c r="G46" s="111">
        <v>1482598</v>
      </c>
      <c r="H46" s="111">
        <f t="shared" si="9"/>
        <v>-0.14999999990686774</v>
      </c>
    </row>
    <row r="47" spans="1:8">
      <c r="A47" s="108">
        <v>4</v>
      </c>
      <c r="B47" s="108" t="s">
        <v>1256</v>
      </c>
      <c r="C47" s="108" t="s">
        <v>1257</v>
      </c>
      <c r="D47" s="109">
        <v>45377</v>
      </c>
      <c r="E47" s="108" t="s">
        <v>1258</v>
      </c>
      <c r="F47" s="111">
        <v>5256922</v>
      </c>
      <c r="G47" s="111">
        <v>5256922</v>
      </c>
      <c r="H47" s="111">
        <f t="shared" si="9"/>
        <v>0</v>
      </c>
    </row>
    <row r="48" spans="1:8">
      <c r="A48" s="108">
        <v>5</v>
      </c>
      <c r="B48" s="108" t="s">
        <v>1259</v>
      </c>
      <c r="C48" s="108" t="s">
        <v>1260</v>
      </c>
      <c r="D48" s="109">
        <v>45139</v>
      </c>
      <c r="E48" s="108" t="s">
        <v>1261</v>
      </c>
      <c r="F48" s="111">
        <v>3637771.6</v>
      </c>
      <c r="G48" s="111">
        <v>3637772</v>
      </c>
      <c r="H48" s="111">
        <f t="shared" si="9"/>
        <v>-0.39999999990686774</v>
      </c>
    </row>
    <row r="49" spans="1:10">
      <c r="A49" s="108">
        <v>6</v>
      </c>
      <c r="B49" s="108" t="s">
        <v>1262</v>
      </c>
      <c r="C49" s="108" t="s">
        <v>1263</v>
      </c>
      <c r="D49" s="109">
        <v>45377</v>
      </c>
      <c r="E49" s="108" t="s">
        <v>1264</v>
      </c>
      <c r="F49" s="111">
        <v>3299944.8</v>
      </c>
      <c r="G49" s="111">
        <v>3299945</v>
      </c>
      <c r="H49" s="111">
        <f t="shared" si="9"/>
        <v>-0.20000000018626451</v>
      </c>
    </row>
    <row r="50" spans="1:10">
      <c r="A50" s="108">
        <v>7</v>
      </c>
      <c r="B50" s="108" t="s">
        <v>1256</v>
      </c>
      <c r="C50" s="108" t="s">
        <v>1265</v>
      </c>
      <c r="D50" s="109">
        <v>45355</v>
      </c>
      <c r="E50" s="108" t="s">
        <v>1266</v>
      </c>
      <c r="F50" s="111">
        <v>2997388</v>
      </c>
      <c r="G50" s="111">
        <v>2997388</v>
      </c>
      <c r="H50" s="111">
        <f t="shared" si="9"/>
        <v>0</v>
      </c>
    </row>
    <row r="51" spans="1:10">
      <c r="A51" s="108">
        <v>8</v>
      </c>
      <c r="B51" s="108" t="s">
        <v>1262</v>
      </c>
      <c r="C51" s="108" t="s">
        <v>1267</v>
      </c>
      <c r="D51" s="109">
        <v>45355</v>
      </c>
      <c r="E51" s="108" t="s">
        <v>1268</v>
      </c>
      <c r="F51" s="111">
        <v>3098157</v>
      </c>
      <c r="G51" s="111">
        <v>3098157</v>
      </c>
      <c r="H51" s="111">
        <f t="shared" si="9"/>
        <v>0</v>
      </c>
    </row>
    <row r="52" spans="1:10">
      <c r="A52" s="108">
        <v>9</v>
      </c>
      <c r="B52" s="108" t="s">
        <v>1269</v>
      </c>
      <c r="C52" s="108" t="s">
        <v>1267</v>
      </c>
      <c r="D52" s="109">
        <v>45446</v>
      </c>
      <c r="E52" s="108" t="s">
        <v>1270</v>
      </c>
      <c r="F52" s="111">
        <v>5535497</v>
      </c>
      <c r="G52" s="111">
        <v>5535497</v>
      </c>
      <c r="H52" s="111">
        <f t="shared" si="9"/>
        <v>0</v>
      </c>
    </row>
    <row r="53" spans="1:10">
      <c r="A53" s="108">
        <v>10</v>
      </c>
      <c r="B53" s="108" t="s">
        <v>1271</v>
      </c>
      <c r="C53" s="108" t="s">
        <v>1272</v>
      </c>
      <c r="D53" s="109">
        <v>45068</v>
      </c>
      <c r="E53" s="108" t="s">
        <v>1273</v>
      </c>
      <c r="F53" s="111">
        <v>1311856</v>
      </c>
      <c r="G53" s="111">
        <v>1311856</v>
      </c>
      <c r="H53" s="111">
        <f t="shared" si="9"/>
        <v>0</v>
      </c>
    </row>
    <row r="54" spans="1:10">
      <c r="A54" s="108">
        <v>11</v>
      </c>
      <c r="B54" s="108" t="s">
        <v>1274</v>
      </c>
      <c r="D54" s="109">
        <v>45048</v>
      </c>
      <c r="E54" s="108" t="s">
        <v>1275</v>
      </c>
      <c r="F54" s="111">
        <v>1000000</v>
      </c>
      <c r="G54" s="111">
        <v>1000000</v>
      </c>
      <c r="H54" s="111">
        <f t="shared" si="9"/>
        <v>0</v>
      </c>
    </row>
    <row r="55" spans="1:10">
      <c r="A55" s="108">
        <v>12</v>
      </c>
      <c r="B55" s="108" t="s">
        <v>1276</v>
      </c>
      <c r="E55" s="108" t="s">
        <v>1277</v>
      </c>
      <c r="F55" s="111">
        <v>9470367</v>
      </c>
      <c r="G55" s="111">
        <v>9470367</v>
      </c>
      <c r="H55" s="111">
        <f t="shared" si="9"/>
        <v>0</v>
      </c>
    </row>
    <row r="56" spans="1:10">
      <c r="A56" s="108">
        <v>13</v>
      </c>
      <c r="B56" s="108" t="s">
        <v>1278</v>
      </c>
      <c r="C56" s="108" t="s">
        <v>1279</v>
      </c>
      <c r="D56" s="109">
        <v>45236</v>
      </c>
      <c r="E56" s="108" t="s">
        <v>1280</v>
      </c>
      <c r="F56" s="111">
        <v>36825000</v>
      </c>
      <c r="G56" s="111">
        <v>36825000</v>
      </c>
      <c r="H56" s="111">
        <f t="shared" si="9"/>
        <v>0</v>
      </c>
    </row>
    <row r="57" spans="1:10">
      <c r="A57" s="108">
        <v>14</v>
      </c>
      <c r="B57" s="108" t="s">
        <v>1281</v>
      </c>
      <c r="C57" s="108" t="s">
        <v>1282</v>
      </c>
      <c r="D57" s="109">
        <v>45373</v>
      </c>
      <c r="E57" s="108" t="s">
        <v>1283</v>
      </c>
      <c r="F57" s="111">
        <v>18753065</v>
      </c>
      <c r="G57" s="111">
        <v>18753065.75</v>
      </c>
      <c r="H57" s="111">
        <f t="shared" si="9"/>
        <v>-0.75</v>
      </c>
    </row>
    <row r="58" spans="1:10">
      <c r="A58" s="108">
        <v>15</v>
      </c>
      <c r="B58" s="108" t="s">
        <v>1284</v>
      </c>
      <c r="E58" s="108" t="s">
        <v>1285</v>
      </c>
      <c r="F58" s="111">
        <v>3995000</v>
      </c>
      <c r="G58" s="111">
        <v>3995000</v>
      </c>
      <c r="H58" s="111">
        <f t="shared" si="9"/>
        <v>0</v>
      </c>
    </row>
    <row r="59" spans="1:10">
      <c r="A59" s="108">
        <v>16</v>
      </c>
      <c r="B59" s="108" t="s">
        <v>1274</v>
      </c>
      <c r="C59" s="108">
        <v>4224187</v>
      </c>
      <c r="E59" s="108" t="s">
        <v>1286</v>
      </c>
      <c r="F59" s="111">
        <v>1000000</v>
      </c>
      <c r="H59" s="111">
        <f t="shared" si="9"/>
        <v>1000000</v>
      </c>
    </row>
    <row r="60" spans="1:10">
      <c r="A60" s="108">
        <v>17</v>
      </c>
      <c r="B60" s="108" t="s">
        <v>1287</v>
      </c>
      <c r="C60" s="108">
        <v>4224178</v>
      </c>
      <c r="E60" s="108" t="s">
        <v>1288</v>
      </c>
      <c r="F60" s="111">
        <v>990083.2</v>
      </c>
      <c r="G60" s="111">
        <v>990083</v>
      </c>
      <c r="H60" s="111">
        <f t="shared" si="9"/>
        <v>0.19999999995343387</v>
      </c>
    </row>
    <row r="61" spans="1:10">
      <c r="A61" s="108">
        <v>18</v>
      </c>
      <c r="B61" s="108" t="s">
        <v>1289</v>
      </c>
      <c r="C61" s="108">
        <v>1929401</v>
      </c>
      <c r="E61" s="108" t="s">
        <v>1290</v>
      </c>
      <c r="F61" s="111">
        <v>3299944.8</v>
      </c>
      <c r="H61" s="111">
        <f t="shared" si="9"/>
        <v>3299944.8</v>
      </c>
    </row>
    <row r="62" spans="1:10">
      <c r="A62" s="108">
        <v>19</v>
      </c>
      <c r="B62" s="108" t="s">
        <v>1291</v>
      </c>
      <c r="C62" s="108">
        <v>2023650</v>
      </c>
      <c r="E62" s="108" t="s">
        <v>1292</v>
      </c>
      <c r="F62" s="111">
        <v>2997388</v>
      </c>
      <c r="H62" s="111">
        <f t="shared" si="9"/>
        <v>2997388</v>
      </c>
    </row>
    <row r="63" spans="1:10">
      <c r="A63" s="105"/>
      <c r="B63" s="105"/>
      <c r="C63" s="105"/>
      <c r="D63" s="106"/>
      <c r="E63" s="105"/>
      <c r="F63" s="107">
        <f>SUM(F44:F62)</f>
        <v>106523010.7</v>
      </c>
      <c r="G63" s="107">
        <f t="shared" ref="G63:H63" si="10">SUM(G44:G62)</f>
        <v>99225679.75</v>
      </c>
      <c r="H63" s="107">
        <f t="shared" si="10"/>
        <v>7297330.9500000002</v>
      </c>
    </row>
    <row r="64" spans="1:10" s="105" customFormat="1">
      <c r="A64" s="75" t="s">
        <v>1126</v>
      </c>
      <c r="B64" s="75" t="s">
        <v>1124</v>
      </c>
      <c r="C64" s="75"/>
      <c r="D64" s="112"/>
      <c r="E64" s="75" t="s">
        <v>1124</v>
      </c>
      <c r="F64" s="113">
        <f>F63</f>
        <v>106523010.7</v>
      </c>
      <c r="G64" s="113">
        <f t="shared" ref="G64:H64" si="11">G63</f>
        <v>99225679.75</v>
      </c>
      <c r="H64" s="113">
        <f t="shared" si="11"/>
        <v>7297330.9500000002</v>
      </c>
      <c r="I64" s="108"/>
      <c r="J64" s="122"/>
    </row>
    <row r="65" spans="1:9">
      <c r="A65" s="834" t="s">
        <v>1610</v>
      </c>
      <c r="B65" s="835"/>
      <c r="C65" s="835"/>
      <c r="D65" s="835"/>
      <c r="E65" s="835"/>
      <c r="F65" s="835"/>
      <c r="G65" s="835"/>
      <c r="H65" s="836"/>
    </row>
    <row r="66" spans="1:9">
      <c r="B66" s="105" t="s">
        <v>1123</v>
      </c>
    </row>
    <row r="67" spans="1:9">
      <c r="A67" s="108">
        <v>1</v>
      </c>
      <c r="B67" s="108" t="s">
        <v>1611</v>
      </c>
      <c r="C67" s="108">
        <v>2197357</v>
      </c>
      <c r="D67" s="109">
        <v>45287</v>
      </c>
      <c r="E67" s="108" t="s">
        <v>1612</v>
      </c>
      <c r="F67" s="111">
        <v>995252</v>
      </c>
      <c r="G67" s="111">
        <v>995252</v>
      </c>
      <c r="H67" s="111">
        <f>F67-G67</f>
        <v>0</v>
      </c>
    </row>
    <row r="68" spans="1:9">
      <c r="A68" s="105"/>
      <c r="B68" s="105"/>
      <c r="C68" s="105"/>
      <c r="D68" s="106"/>
      <c r="E68" s="105"/>
      <c r="F68" s="107">
        <f>SUM(F67)</f>
        <v>995252</v>
      </c>
      <c r="G68" s="107">
        <f t="shared" ref="G68:H68" si="12">SUM(G67)</f>
        <v>995252</v>
      </c>
      <c r="H68" s="107">
        <f t="shared" si="12"/>
        <v>0</v>
      </c>
    </row>
    <row r="69" spans="1:9" s="105" customFormat="1">
      <c r="A69" s="118" t="s">
        <v>1126</v>
      </c>
      <c r="B69" s="125" t="s">
        <v>1124</v>
      </c>
      <c r="C69" s="125"/>
      <c r="D69" s="126"/>
      <c r="E69" s="125" t="s">
        <v>1124</v>
      </c>
      <c r="F69" s="127">
        <f>F68</f>
        <v>995252</v>
      </c>
      <c r="G69" s="127">
        <f t="shared" ref="G69:H69" si="13">G68</f>
        <v>995252</v>
      </c>
      <c r="H69" s="127">
        <f t="shared" si="13"/>
        <v>0</v>
      </c>
      <c r="I69" s="108"/>
    </row>
    <row r="70" spans="1:9">
      <c r="A70" s="834" t="s">
        <v>1666</v>
      </c>
      <c r="B70" s="835"/>
      <c r="C70" s="835"/>
      <c r="D70" s="835"/>
      <c r="E70" s="835"/>
      <c r="F70" s="835"/>
      <c r="G70" s="835"/>
      <c r="H70" s="836"/>
    </row>
    <row r="71" spans="1:9">
      <c r="A71" s="114"/>
      <c r="B71" s="115" t="s">
        <v>1123</v>
      </c>
      <c r="C71" s="116"/>
      <c r="D71" s="116"/>
      <c r="E71" s="116"/>
      <c r="F71" s="116"/>
      <c r="G71" s="116"/>
      <c r="H71" s="117"/>
    </row>
    <row r="72" spans="1:9">
      <c r="A72" s="108">
        <v>1</v>
      </c>
      <c r="B72" s="108" t="s">
        <v>1667</v>
      </c>
      <c r="C72" s="108">
        <v>1931499</v>
      </c>
      <c r="D72" s="109">
        <v>45413</v>
      </c>
      <c r="E72" s="108" t="s">
        <v>1668</v>
      </c>
      <c r="F72" s="111">
        <v>4414880</v>
      </c>
      <c r="G72" s="111">
        <v>4413869.5999999996</v>
      </c>
      <c r="H72" s="111">
        <f t="shared" ref="H72:H89" si="14">F72-G72</f>
        <v>1010.4000000003725</v>
      </c>
    </row>
    <row r="73" spans="1:9">
      <c r="A73" s="108">
        <v>2</v>
      </c>
      <c r="B73" s="108" t="s">
        <v>1669</v>
      </c>
      <c r="C73" s="108">
        <v>2035752</v>
      </c>
      <c r="D73" s="109">
        <v>45413</v>
      </c>
      <c r="E73" s="108" t="s">
        <v>1670</v>
      </c>
      <c r="F73" s="111">
        <v>1311380</v>
      </c>
      <c r="G73" s="111">
        <v>0</v>
      </c>
      <c r="H73" s="111">
        <f t="shared" si="14"/>
        <v>1311380</v>
      </c>
    </row>
    <row r="74" spans="1:9">
      <c r="A74" s="108">
        <v>3</v>
      </c>
      <c r="B74" s="108" t="s">
        <v>1671</v>
      </c>
      <c r="C74" s="108">
        <v>2035751</v>
      </c>
      <c r="D74" s="109">
        <v>45413</v>
      </c>
      <c r="E74" s="108" t="s">
        <v>1672</v>
      </c>
      <c r="F74" s="111">
        <v>4423215</v>
      </c>
      <c r="G74" s="111">
        <v>2894915.7</v>
      </c>
      <c r="H74" s="111">
        <f t="shared" si="14"/>
        <v>1528299.2999999998</v>
      </c>
    </row>
    <row r="75" spans="1:9">
      <c r="A75" s="108">
        <v>4</v>
      </c>
      <c r="B75" s="108" t="s">
        <v>1673</v>
      </c>
      <c r="C75" s="108">
        <v>1931500</v>
      </c>
      <c r="D75" s="109">
        <v>45413</v>
      </c>
      <c r="E75" s="108" t="s">
        <v>1674</v>
      </c>
      <c r="F75" s="111">
        <v>6199720</v>
      </c>
      <c r="G75" s="111">
        <v>0</v>
      </c>
      <c r="H75" s="111">
        <f t="shared" si="14"/>
        <v>6199720</v>
      </c>
    </row>
    <row r="76" spans="1:9">
      <c r="A76" s="108">
        <v>5</v>
      </c>
      <c r="B76" s="108" t="s">
        <v>1675</v>
      </c>
      <c r="C76" s="108">
        <v>2222706</v>
      </c>
      <c r="D76" s="109">
        <v>45413</v>
      </c>
      <c r="E76" s="108" t="s">
        <v>1676</v>
      </c>
      <c r="F76" s="111">
        <v>4907032</v>
      </c>
      <c r="H76" s="111">
        <f t="shared" si="14"/>
        <v>4907032</v>
      </c>
    </row>
    <row r="77" spans="1:9">
      <c r="A77" s="108">
        <v>6</v>
      </c>
      <c r="B77" s="108" t="s">
        <v>1677</v>
      </c>
      <c r="C77" s="108">
        <v>2035774</v>
      </c>
      <c r="D77" s="109">
        <v>45413</v>
      </c>
      <c r="E77" s="108" t="s">
        <v>1678</v>
      </c>
      <c r="F77" s="111">
        <v>4105251</v>
      </c>
      <c r="G77" s="111">
        <v>4105251</v>
      </c>
      <c r="H77" s="111">
        <f t="shared" si="14"/>
        <v>0</v>
      </c>
    </row>
    <row r="78" spans="1:9">
      <c r="A78" s="108">
        <v>7</v>
      </c>
      <c r="B78" s="108" t="s">
        <v>1679</v>
      </c>
      <c r="C78" s="108">
        <v>2035763</v>
      </c>
      <c r="D78" s="109">
        <v>45413</v>
      </c>
      <c r="E78" s="108" t="s">
        <v>1680</v>
      </c>
      <c r="F78" s="111">
        <v>22740398</v>
      </c>
      <c r="G78" s="111">
        <v>13527202.4</v>
      </c>
      <c r="H78" s="111">
        <f t="shared" si="14"/>
        <v>9213195.5999999996</v>
      </c>
    </row>
    <row r="79" spans="1:9">
      <c r="A79" s="108">
        <v>8</v>
      </c>
      <c r="B79" s="108" t="s">
        <v>1681</v>
      </c>
      <c r="C79" s="108">
        <v>2035726</v>
      </c>
      <c r="D79" s="109">
        <v>45413</v>
      </c>
      <c r="E79" s="108" t="s">
        <v>1682</v>
      </c>
      <c r="F79" s="111">
        <v>6883466</v>
      </c>
      <c r="G79" s="111">
        <v>6883466</v>
      </c>
      <c r="H79" s="111">
        <f t="shared" si="14"/>
        <v>0</v>
      </c>
    </row>
    <row r="80" spans="1:9">
      <c r="A80" s="108">
        <v>9</v>
      </c>
      <c r="B80" s="108" t="s">
        <v>1683</v>
      </c>
      <c r="C80" s="108">
        <v>2035762</v>
      </c>
      <c r="D80" s="109">
        <v>45413</v>
      </c>
      <c r="E80" s="108" t="s">
        <v>1684</v>
      </c>
      <c r="F80" s="111">
        <v>38012527</v>
      </c>
      <c r="G80" s="111">
        <v>32008241.920000002</v>
      </c>
      <c r="H80" s="111">
        <f t="shared" si="14"/>
        <v>6004285.0799999982</v>
      </c>
    </row>
    <row r="81" spans="1:9">
      <c r="A81" s="108">
        <v>10</v>
      </c>
      <c r="B81" s="108" t="s">
        <v>1685</v>
      </c>
      <c r="C81" s="108">
        <v>2035727</v>
      </c>
      <c r="D81" s="109">
        <v>45413</v>
      </c>
      <c r="E81" s="108" t="s">
        <v>1686</v>
      </c>
      <c r="F81" s="111">
        <v>10000000</v>
      </c>
      <c r="G81" s="111">
        <v>5912172</v>
      </c>
      <c r="H81" s="111">
        <f t="shared" si="14"/>
        <v>4087828</v>
      </c>
    </row>
    <row r="82" spans="1:9">
      <c r="A82" s="108">
        <v>11</v>
      </c>
      <c r="B82" s="108" t="s">
        <v>1687</v>
      </c>
      <c r="C82" s="108">
        <v>3967299</v>
      </c>
      <c r="D82" s="109">
        <v>45413</v>
      </c>
      <c r="E82" s="108" t="s">
        <v>1688</v>
      </c>
      <c r="F82" s="111">
        <v>5820000</v>
      </c>
      <c r="G82" s="111">
        <v>5820000</v>
      </c>
      <c r="H82" s="111">
        <f t="shared" si="14"/>
        <v>0</v>
      </c>
    </row>
    <row r="83" spans="1:9">
      <c r="A83" s="108">
        <v>12</v>
      </c>
      <c r="B83" s="108" t="s">
        <v>1689</v>
      </c>
      <c r="C83" s="108">
        <v>2014656</v>
      </c>
      <c r="D83" s="109">
        <v>45047</v>
      </c>
      <c r="E83" s="108" t="s">
        <v>1690</v>
      </c>
      <c r="F83" s="111">
        <v>250000</v>
      </c>
      <c r="G83" s="111">
        <v>0</v>
      </c>
      <c r="H83" s="111">
        <f t="shared" si="14"/>
        <v>250000</v>
      </c>
    </row>
    <row r="84" spans="1:9">
      <c r="A84" s="108">
        <v>14</v>
      </c>
      <c r="B84" s="108" t="s">
        <v>1691</v>
      </c>
      <c r="C84" s="108">
        <v>1931095</v>
      </c>
      <c r="D84" s="109">
        <v>45047</v>
      </c>
      <c r="E84" s="108" t="s">
        <v>1692</v>
      </c>
      <c r="F84" s="111">
        <v>2012402.3999999985</v>
      </c>
      <c r="G84" s="111">
        <v>0</v>
      </c>
      <c r="H84" s="111">
        <f t="shared" si="14"/>
        <v>2012402.3999999985</v>
      </c>
    </row>
    <row r="85" spans="1:9">
      <c r="A85" s="108">
        <v>15</v>
      </c>
      <c r="B85" s="108" t="s">
        <v>1693</v>
      </c>
      <c r="C85" s="108">
        <v>2014665</v>
      </c>
      <c r="D85" s="109">
        <v>45047</v>
      </c>
      <c r="E85" s="108" t="s">
        <v>1694</v>
      </c>
      <c r="F85" s="111">
        <v>2484375</v>
      </c>
      <c r="G85" s="111">
        <v>0</v>
      </c>
      <c r="H85" s="111">
        <f t="shared" si="14"/>
        <v>2484375</v>
      </c>
    </row>
    <row r="86" spans="1:9">
      <c r="A86" s="108">
        <v>19</v>
      </c>
      <c r="B86" s="108" t="s">
        <v>1695</v>
      </c>
      <c r="C86" s="108">
        <v>1984243</v>
      </c>
      <c r="D86" s="109">
        <v>45047</v>
      </c>
      <c r="E86" s="108" t="s">
        <v>1696</v>
      </c>
      <c r="F86" s="111">
        <v>4020506</v>
      </c>
      <c r="G86" s="111">
        <v>0</v>
      </c>
      <c r="H86" s="111">
        <f t="shared" si="14"/>
        <v>4020506</v>
      </c>
    </row>
    <row r="87" spans="1:9">
      <c r="A87" s="108">
        <v>21</v>
      </c>
      <c r="B87" s="108" t="s">
        <v>1697</v>
      </c>
      <c r="C87" s="108">
        <v>1387127</v>
      </c>
      <c r="D87" s="109">
        <v>45413</v>
      </c>
      <c r="E87" s="108" t="s">
        <v>1698</v>
      </c>
      <c r="F87" s="111">
        <v>992207.16</v>
      </c>
      <c r="G87" s="111">
        <v>0</v>
      </c>
      <c r="H87" s="111">
        <f t="shared" si="14"/>
        <v>992207.16</v>
      </c>
    </row>
    <row r="88" spans="1:9">
      <c r="A88" s="108">
        <v>22</v>
      </c>
      <c r="B88" s="108" t="s">
        <v>1699</v>
      </c>
      <c r="C88" s="108">
        <v>1419868</v>
      </c>
      <c r="D88" s="109">
        <v>45413</v>
      </c>
      <c r="E88" s="108" t="s">
        <v>1700</v>
      </c>
      <c r="F88" s="111">
        <v>1293400</v>
      </c>
      <c r="G88" s="111">
        <v>968600</v>
      </c>
      <c r="H88" s="111">
        <f t="shared" si="14"/>
        <v>324800</v>
      </c>
    </row>
    <row r="89" spans="1:9">
      <c r="A89" s="108">
        <v>23</v>
      </c>
      <c r="B89" s="108" t="s">
        <v>1701</v>
      </c>
      <c r="C89" s="108">
        <v>1931198</v>
      </c>
      <c r="D89" s="109">
        <v>45047</v>
      </c>
      <c r="E89" s="108" t="s">
        <v>1702</v>
      </c>
      <c r="F89" s="111">
        <v>233186</v>
      </c>
      <c r="G89" s="111">
        <v>200000</v>
      </c>
      <c r="H89" s="111">
        <f t="shared" si="14"/>
        <v>33186</v>
      </c>
    </row>
    <row r="90" spans="1:9">
      <c r="B90" s="105"/>
      <c r="C90" s="105"/>
      <c r="D90" s="106"/>
      <c r="E90" s="105"/>
      <c r="F90" s="107">
        <f>SUM(F72:F89)</f>
        <v>120103945.56</v>
      </c>
      <c r="G90" s="107">
        <f t="shared" ref="G90:H90" si="15">SUM(G72:G89)</f>
        <v>76733718.620000005</v>
      </c>
      <c r="H90" s="107">
        <f t="shared" si="15"/>
        <v>43370226.93999999</v>
      </c>
    </row>
    <row r="91" spans="1:9" s="105" customFormat="1">
      <c r="A91" s="118" t="s">
        <v>1126</v>
      </c>
      <c r="B91" s="125" t="s">
        <v>1124</v>
      </c>
      <c r="C91" s="125"/>
      <c r="D91" s="126"/>
      <c r="E91" s="125" t="s">
        <v>1124</v>
      </c>
      <c r="F91" s="127">
        <f>F90</f>
        <v>120103945.56</v>
      </c>
      <c r="G91" s="127">
        <f t="shared" ref="G91:H91" si="16">G90</f>
        <v>76733718.620000005</v>
      </c>
      <c r="H91" s="127">
        <f t="shared" si="16"/>
        <v>43370226.93999999</v>
      </c>
      <c r="I91" s="108"/>
    </row>
    <row r="92" spans="1:9">
      <c r="A92" s="834" t="s">
        <v>1815</v>
      </c>
      <c r="B92" s="835"/>
      <c r="C92" s="835"/>
      <c r="D92" s="835"/>
      <c r="E92" s="835"/>
      <c r="F92" s="835"/>
      <c r="G92" s="835"/>
      <c r="H92" s="836"/>
    </row>
    <row r="93" spans="1:9">
      <c r="A93" s="114"/>
      <c r="B93" s="115" t="s">
        <v>1123</v>
      </c>
      <c r="C93" s="116"/>
      <c r="D93" s="116"/>
      <c r="E93" s="116"/>
      <c r="F93" s="116"/>
      <c r="G93" s="116"/>
      <c r="H93" s="117"/>
    </row>
    <row r="94" spans="1:9">
      <c r="A94" s="108">
        <v>1</v>
      </c>
      <c r="B94" s="108" t="s">
        <v>1816</v>
      </c>
      <c r="C94" s="108">
        <v>1984186</v>
      </c>
      <c r="E94" s="108" t="s">
        <v>1817</v>
      </c>
      <c r="F94" s="111">
        <v>2438824</v>
      </c>
      <c r="G94" s="111">
        <v>2438824.2000000002</v>
      </c>
      <c r="H94" s="111">
        <f>F94-G94</f>
        <v>-0.20000000018626451</v>
      </c>
    </row>
    <row r="95" spans="1:9">
      <c r="A95" s="108">
        <v>2</v>
      </c>
      <c r="B95" s="108" t="s">
        <v>1818</v>
      </c>
      <c r="C95" s="108">
        <v>2203005</v>
      </c>
      <c r="E95" s="108" t="s">
        <v>1819</v>
      </c>
      <c r="F95" s="111">
        <v>3332455</v>
      </c>
      <c r="G95" s="111">
        <v>3332455</v>
      </c>
      <c r="H95" s="111">
        <f t="shared" ref="H95:H147" si="17">F95-G95</f>
        <v>0</v>
      </c>
    </row>
    <row r="96" spans="1:9">
      <c r="A96" s="108">
        <v>3</v>
      </c>
      <c r="B96" s="108" t="s">
        <v>1820</v>
      </c>
      <c r="C96" s="108">
        <v>2203020</v>
      </c>
      <c r="E96" s="108" t="s">
        <v>1821</v>
      </c>
      <c r="F96" s="111">
        <v>4864245</v>
      </c>
      <c r="G96" s="111">
        <v>4864245</v>
      </c>
      <c r="H96" s="111">
        <f t="shared" si="17"/>
        <v>0</v>
      </c>
    </row>
    <row r="97" spans="1:8">
      <c r="A97" s="108">
        <v>4</v>
      </c>
      <c r="B97" s="108" t="s">
        <v>1822</v>
      </c>
      <c r="C97" s="108">
        <v>2044482</v>
      </c>
      <c r="E97" s="108" t="s">
        <v>1823</v>
      </c>
      <c r="F97" s="111">
        <v>2142705.5999999996</v>
      </c>
      <c r="G97" s="111">
        <v>2142705.6</v>
      </c>
      <c r="H97" s="111">
        <f t="shared" si="17"/>
        <v>0</v>
      </c>
    </row>
    <row r="98" spans="1:8">
      <c r="A98" s="108">
        <v>5</v>
      </c>
      <c r="B98" s="108" t="s">
        <v>1820</v>
      </c>
      <c r="C98" s="108">
        <v>2203016</v>
      </c>
      <c r="E98" s="108" t="s">
        <v>1824</v>
      </c>
      <c r="F98" s="111">
        <v>4600114</v>
      </c>
      <c r="G98" s="111">
        <v>0</v>
      </c>
      <c r="H98" s="111">
        <f t="shared" si="17"/>
        <v>4600114</v>
      </c>
    </row>
    <row r="99" spans="1:8">
      <c r="A99" s="108">
        <v>6</v>
      </c>
      <c r="B99" s="108" t="s">
        <v>1289</v>
      </c>
      <c r="C99" s="108">
        <v>2203030</v>
      </c>
      <c r="E99" s="108" t="s">
        <v>1825</v>
      </c>
      <c r="F99" s="111">
        <v>2599847.0000000005</v>
      </c>
      <c r="G99" s="111">
        <v>2599847</v>
      </c>
      <c r="H99" s="111">
        <f t="shared" si="17"/>
        <v>0</v>
      </c>
    </row>
    <row r="100" spans="1:8">
      <c r="A100" s="108">
        <v>7</v>
      </c>
      <c r="B100" s="108" t="s">
        <v>1826</v>
      </c>
      <c r="C100" s="108">
        <v>2203015</v>
      </c>
      <c r="E100" s="108" t="s">
        <v>1827</v>
      </c>
      <c r="F100" s="111">
        <v>4469955.6000000006</v>
      </c>
      <c r="G100" s="111">
        <v>4469955.5999999996</v>
      </c>
      <c r="H100" s="111">
        <f t="shared" si="17"/>
        <v>0</v>
      </c>
    </row>
    <row r="101" spans="1:8">
      <c r="A101" s="108">
        <v>8</v>
      </c>
      <c r="B101" s="108" t="s">
        <v>1828</v>
      </c>
      <c r="C101" s="108">
        <v>2203035</v>
      </c>
      <c r="E101" s="108" t="s">
        <v>1829</v>
      </c>
      <c r="F101" s="111">
        <v>667270</v>
      </c>
      <c r="G101" s="111">
        <v>667270</v>
      </c>
      <c r="H101" s="111">
        <f t="shared" si="17"/>
        <v>0</v>
      </c>
    </row>
    <row r="102" spans="1:8">
      <c r="A102" s="108">
        <v>9</v>
      </c>
      <c r="B102" s="108" t="s">
        <v>1830</v>
      </c>
      <c r="C102" s="108">
        <v>2203017</v>
      </c>
      <c r="E102" s="108" t="s">
        <v>1831</v>
      </c>
      <c r="F102" s="111">
        <v>6855228.7999999998</v>
      </c>
      <c r="G102" s="111">
        <v>0</v>
      </c>
      <c r="H102" s="111">
        <f t="shared" si="17"/>
        <v>6855228.7999999998</v>
      </c>
    </row>
    <row r="103" spans="1:8">
      <c r="A103" s="108">
        <v>10</v>
      </c>
      <c r="B103" s="108" t="s">
        <v>1832</v>
      </c>
      <c r="C103" s="108">
        <v>2203036</v>
      </c>
      <c r="E103" s="108" t="s">
        <v>1833</v>
      </c>
      <c r="F103" s="111">
        <v>2492146.9</v>
      </c>
      <c r="G103" s="111">
        <v>2492146</v>
      </c>
      <c r="H103" s="111">
        <f t="shared" si="17"/>
        <v>0.89999999990686774</v>
      </c>
    </row>
    <row r="104" spans="1:8">
      <c r="A104" s="108">
        <v>11</v>
      </c>
      <c r="B104" s="108" t="s">
        <v>1834</v>
      </c>
      <c r="C104" s="108">
        <v>2203026</v>
      </c>
      <c r="E104" s="108" t="s">
        <v>1835</v>
      </c>
      <c r="F104" s="111">
        <v>6557629.2000000002</v>
      </c>
      <c r="G104" s="111">
        <v>6557629.2000000002</v>
      </c>
      <c r="H104" s="111">
        <f t="shared" si="17"/>
        <v>0</v>
      </c>
    </row>
    <row r="105" spans="1:8">
      <c r="A105" s="108">
        <v>12</v>
      </c>
      <c r="B105" s="108" t="s">
        <v>1818</v>
      </c>
      <c r="C105" s="108">
        <v>2203019</v>
      </c>
      <c r="E105" s="108" t="s">
        <v>1836</v>
      </c>
      <c r="F105" s="111">
        <v>3627871.1</v>
      </c>
      <c r="G105" s="111">
        <v>0</v>
      </c>
      <c r="H105" s="111">
        <f t="shared" si="17"/>
        <v>3627871.1</v>
      </c>
    </row>
    <row r="106" spans="1:8">
      <c r="A106" s="108">
        <v>13</v>
      </c>
      <c r="B106" s="108" t="s">
        <v>1837</v>
      </c>
      <c r="C106" s="108">
        <v>2203002</v>
      </c>
      <c r="E106" s="108" t="s">
        <v>1838</v>
      </c>
      <c r="F106" s="111">
        <v>1510567</v>
      </c>
      <c r="G106" s="111">
        <v>0</v>
      </c>
      <c r="H106" s="111">
        <f t="shared" si="17"/>
        <v>1510567</v>
      </c>
    </row>
    <row r="107" spans="1:8">
      <c r="A107" s="108">
        <v>14</v>
      </c>
      <c r="B107" s="108" t="s">
        <v>1820</v>
      </c>
      <c r="C107" s="108">
        <v>2203020</v>
      </c>
      <c r="E107" s="108" t="s">
        <v>1839</v>
      </c>
      <c r="F107" s="111">
        <v>1545796</v>
      </c>
      <c r="G107" s="111">
        <v>0</v>
      </c>
      <c r="H107" s="111">
        <f t="shared" si="17"/>
        <v>1545796</v>
      </c>
    </row>
    <row r="108" spans="1:8">
      <c r="A108" s="108">
        <v>15</v>
      </c>
      <c r="B108" s="108" t="s">
        <v>1820</v>
      </c>
      <c r="C108" s="108">
        <v>2203016</v>
      </c>
      <c r="E108" s="108" t="s">
        <v>1840</v>
      </c>
      <c r="F108" s="111">
        <v>1461035</v>
      </c>
      <c r="G108" s="111">
        <v>0</v>
      </c>
      <c r="H108" s="111">
        <f t="shared" si="17"/>
        <v>1461035</v>
      </c>
    </row>
    <row r="109" spans="1:8">
      <c r="A109" s="108">
        <v>16</v>
      </c>
      <c r="B109" s="108" t="s">
        <v>1841</v>
      </c>
      <c r="C109" s="108">
        <v>2203043</v>
      </c>
      <c r="E109" s="108" t="s">
        <v>1842</v>
      </c>
      <c r="F109" s="111">
        <v>5649264</v>
      </c>
      <c r="G109" s="111">
        <v>5649264</v>
      </c>
      <c r="H109" s="111">
        <f t="shared" si="17"/>
        <v>0</v>
      </c>
    </row>
    <row r="110" spans="1:8">
      <c r="A110" s="108">
        <v>17</v>
      </c>
      <c r="B110" s="108" t="s">
        <v>1843</v>
      </c>
      <c r="C110" s="108">
        <v>2203042</v>
      </c>
      <c r="E110" s="108" t="s">
        <v>1844</v>
      </c>
      <c r="F110" s="111">
        <v>2883616</v>
      </c>
      <c r="G110" s="111">
        <v>2883616</v>
      </c>
      <c r="H110" s="111">
        <f t="shared" si="17"/>
        <v>0</v>
      </c>
    </row>
    <row r="111" spans="1:8">
      <c r="A111" s="108">
        <v>18</v>
      </c>
      <c r="B111" s="108" t="s">
        <v>1845</v>
      </c>
      <c r="C111" s="108">
        <v>2203045</v>
      </c>
      <c r="E111" s="108" t="s">
        <v>1846</v>
      </c>
      <c r="F111" s="111">
        <v>2456996</v>
      </c>
      <c r="G111" s="111">
        <v>0</v>
      </c>
      <c r="H111" s="111">
        <f t="shared" si="17"/>
        <v>2456996</v>
      </c>
    </row>
    <row r="112" spans="1:8">
      <c r="A112" s="108">
        <v>19</v>
      </c>
      <c r="B112" s="108" t="s">
        <v>1820</v>
      </c>
      <c r="C112" s="108">
        <v>2203004</v>
      </c>
      <c r="E112" s="108" t="s">
        <v>1847</v>
      </c>
      <c r="F112" s="111">
        <v>1478200.0012275863</v>
      </c>
      <c r="G112" s="111">
        <v>0</v>
      </c>
      <c r="H112" s="111">
        <f t="shared" si="17"/>
        <v>1478200.0012275863</v>
      </c>
    </row>
    <row r="113" spans="1:8">
      <c r="A113" s="108">
        <v>20</v>
      </c>
      <c r="B113" s="108" t="s">
        <v>1848</v>
      </c>
      <c r="C113" s="108">
        <v>1984161</v>
      </c>
      <c r="E113" s="108" t="s">
        <v>1849</v>
      </c>
      <c r="F113" s="111">
        <v>3648604.4000000004</v>
      </c>
      <c r="G113" s="111">
        <v>3648604</v>
      </c>
      <c r="H113" s="111">
        <f t="shared" si="17"/>
        <v>0.40000000037252903</v>
      </c>
    </row>
    <row r="114" spans="1:8">
      <c r="A114" s="108">
        <v>21</v>
      </c>
      <c r="B114" s="108" t="s">
        <v>1850</v>
      </c>
      <c r="C114" s="108">
        <v>2044481</v>
      </c>
      <c r="E114" s="108" t="s">
        <v>1851</v>
      </c>
      <c r="F114" s="111">
        <v>1740185.6000000001</v>
      </c>
      <c r="G114" s="111">
        <v>0</v>
      </c>
      <c r="H114" s="111">
        <f t="shared" si="17"/>
        <v>1740185.6000000001</v>
      </c>
    </row>
    <row r="115" spans="1:8">
      <c r="A115" s="108">
        <v>22</v>
      </c>
      <c r="B115" s="108" t="s">
        <v>1482</v>
      </c>
      <c r="C115" s="108">
        <v>3898842</v>
      </c>
      <c r="E115" s="108" t="s">
        <v>1852</v>
      </c>
      <c r="F115" s="111">
        <v>1997762</v>
      </c>
      <c r="G115" s="111">
        <v>0</v>
      </c>
      <c r="H115" s="111">
        <f t="shared" si="17"/>
        <v>1997762</v>
      </c>
    </row>
    <row r="116" spans="1:8">
      <c r="A116" s="108">
        <v>23</v>
      </c>
      <c r="B116" s="108" t="s">
        <v>1853</v>
      </c>
      <c r="C116" s="108">
        <v>3898845</v>
      </c>
      <c r="E116" s="108" t="s">
        <v>1854</v>
      </c>
      <c r="F116" s="111">
        <v>2827000</v>
      </c>
      <c r="G116" s="111">
        <v>0</v>
      </c>
      <c r="H116" s="111">
        <f t="shared" si="17"/>
        <v>2827000</v>
      </c>
    </row>
    <row r="117" spans="1:8">
      <c r="A117" s="108">
        <v>24</v>
      </c>
      <c r="B117" s="108" t="s">
        <v>1855</v>
      </c>
      <c r="C117" s="108">
        <v>2203204</v>
      </c>
      <c r="E117" s="108" t="s">
        <v>1856</v>
      </c>
      <c r="F117" s="111">
        <v>1500000</v>
      </c>
      <c r="G117" s="111">
        <v>1500000</v>
      </c>
      <c r="H117" s="111">
        <f t="shared" si="17"/>
        <v>0</v>
      </c>
    </row>
    <row r="118" spans="1:8">
      <c r="A118" s="108">
        <v>25</v>
      </c>
      <c r="B118" s="108" t="s">
        <v>1857</v>
      </c>
      <c r="C118" s="108">
        <v>2203050</v>
      </c>
      <c r="E118" s="108" t="s">
        <v>1858</v>
      </c>
      <c r="F118" s="111">
        <v>2699799</v>
      </c>
      <c r="G118" s="111">
        <v>2699799</v>
      </c>
      <c r="H118" s="111">
        <f t="shared" si="17"/>
        <v>0</v>
      </c>
    </row>
    <row r="119" spans="1:8">
      <c r="A119" s="108">
        <v>26</v>
      </c>
      <c r="B119" s="108" t="s">
        <v>1859</v>
      </c>
      <c r="C119" s="108">
        <v>2203025</v>
      </c>
      <c r="E119" s="108" t="s">
        <v>1860</v>
      </c>
      <c r="F119" s="111">
        <v>6664969.1000000006</v>
      </c>
      <c r="G119" s="111">
        <v>6664969.0999999996</v>
      </c>
      <c r="H119" s="111">
        <f t="shared" si="17"/>
        <v>0</v>
      </c>
    </row>
    <row r="120" spans="1:8">
      <c r="A120" s="108">
        <v>27</v>
      </c>
      <c r="B120" s="108" t="s">
        <v>1861</v>
      </c>
      <c r="C120" s="108">
        <v>2044474</v>
      </c>
      <c r="E120" s="108" t="s">
        <v>1862</v>
      </c>
      <c r="F120" s="111">
        <v>820526.4</v>
      </c>
      <c r="G120" s="111">
        <v>0</v>
      </c>
      <c r="H120" s="111">
        <f t="shared" si="17"/>
        <v>820526.4</v>
      </c>
    </row>
    <row r="121" spans="1:8">
      <c r="A121" s="108">
        <v>28</v>
      </c>
      <c r="B121" s="108" t="s">
        <v>1863</v>
      </c>
      <c r="C121" s="108">
        <v>2203217</v>
      </c>
      <c r="E121" s="108" t="s">
        <v>1864</v>
      </c>
      <c r="F121" s="111">
        <v>1433091.8</v>
      </c>
      <c r="G121" s="111">
        <v>0</v>
      </c>
      <c r="H121" s="111">
        <f t="shared" si="17"/>
        <v>1433091.8</v>
      </c>
    </row>
    <row r="122" spans="1:8">
      <c r="A122" s="108">
        <v>29</v>
      </c>
      <c r="B122" s="108" t="s">
        <v>1865</v>
      </c>
      <c r="C122" s="108">
        <v>2203032</v>
      </c>
      <c r="E122" s="108" t="s">
        <v>1866</v>
      </c>
      <c r="F122" s="111">
        <v>1300000</v>
      </c>
      <c r="G122" s="111">
        <v>0</v>
      </c>
      <c r="H122" s="111">
        <f t="shared" si="17"/>
        <v>1300000</v>
      </c>
    </row>
    <row r="123" spans="1:8">
      <c r="A123" s="108">
        <v>30</v>
      </c>
      <c r="B123" s="108" t="s">
        <v>1422</v>
      </c>
      <c r="C123" s="108">
        <v>2203041</v>
      </c>
      <c r="E123" s="108" t="s">
        <v>1867</v>
      </c>
      <c r="F123" s="111">
        <v>1295111.58</v>
      </c>
      <c r="G123" s="111">
        <v>1294919.6000000001</v>
      </c>
      <c r="H123" s="111">
        <f t="shared" si="17"/>
        <v>191.97999999998137</v>
      </c>
    </row>
    <row r="124" spans="1:8">
      <c r="A124" s="108">
        <v>31</v>
      </c>
      <c r="B124" s="108" t="s">
        <v>1868</v>
      </c>
      <c r="C124" s="108">
        <v>2203029</v>
      </c>
      <c r="E124" s="108" t="s">
        <v>1869</v>
      </c>
      <c r="F124" s="111">
        <v>1300000</v>
      </c>
      <c r="G124" s="111">
        <v>1300000</v>
      </c>
      <c r="H124" s="111">
        <f t="shared" si="17"/>
        <v>0</v>
      </c>
    </row>
    <row r="125" spans="1:8">
      <c r="A125" s="108">
        <v>32</v>
      </c>
      <c r="B125" s="108" t="s">
        <v>1870</v>
      </c>
      <c r="C125" s="108">
        <v>2203021</v>
      </c>
      <c r="E125" s="108" t="s">
        <v>1871</v>
      </c>
      <c r="F125" s="111">
        <v>3442152.24</v>
      </c>
      <c r="G125" s="111">
        <v>3442152.2</v>
      </c>
      <c r="H125" s="111">
        <f t="shared" si="17"/>
        <v>4.0000000037252903E-2</v>
      </c>
    </row>
    <row r="126" spans="1:8">
      <c r="A126" s="108">
        <v>33</v>
      </c>
      <c r="B126" s="108" t="s">
        <v>1850</v>
      </c>
      <c r="C126" s="108">
        <v>2203023</v>
      </c>
      <c r="E126" s="108" t="s">
        <v>1872</v>
      </c>
      <c r="F126" s="111">
        <v>2671561.2000000002</v>
      </c>
      <c r="G126" s="111">
        <v>0</v>
      </c>
      <c r="H126" s="111">
        <f t="shared" si="17"/>
        <v>2671561.2000000002</v>
      </c>
    </row>
    <row r="127" spans="1:8">
      <c r="A127" s="108">
        <v>34</v>
      </c>
      <c r="B127" s="108" t="s">
        <v>1482</v>
      </c>
      <c r="C127" s="108">
        <v>2203049</v>
      </c>
      <c r="E127" s="108" t="s">
        <v>1873</v>
      </c>
      <c r="F127" s="111">
        <v>2458266.2000000002</v>
      </c>
      <c r="G127" s="111">
        <v>2458265.4</v>
      </c>
      <c r="H127" s="111">
        <f t="shared" si="17"/>
        <v>0.80000000027939677</v>
      </c>
    </row>
    <row r="128" spans="1:8">
      <c r="A128" s="108">
        <v>35</v>
      </c>
      <c r="B128" s="108" t="s">
        <v>1874</v>
      </c>
      <c r="C128" s="108">
        <v>2044456</v>
      </c>
      <c r="E128" s="108" t="s">
        <v>1875</v>
      </c>
      <c r="F128" s="111">
        <v>4268480.4000000004</v>
      </c>
      <c r="G128" s="111">
        <v>0</v>
      </c>
      <c r="H128" s="111">
        <f t="shared" si="17"/>
        <v>4268480.4000000004</v>
      </c>
    </row>
    <row r="129" spans="1:8">
      <c r="A129" s="108">
        <v>36</v>
      </c>
      <c r="B129" s="108" t="s">
        <v>1289</v>
      </c>
      <c r="C129" s="108">
        <v>2203218</v>
      </c>
      <c r="E129" s="108" t="s">
        <v>1876</v>
      </c>
      <c r="F129" s="111">
        <v>3257102</v>
      </c>
      <c r="G129" s="111">
        <v>0</v>
      </c>
      <c r="H129" s="111">
        <f t="shared" si="17"/>
        <v>3257102</v>
      </c>
    </row>
    <row r="130" spans="1:8">
      <c r="A130" s="108">
        <v>37</v>
      </c>
      <c r="B130" s="108" t="s">
        <v>1877</v>
      </c>
      <c r="C130" s="108">
        <v>2203220</v>
      </c>
      <c r="E130" s="108" t="s">
        <v>1878</v>
      </c>
      <c r="F130" s="111">
        <v>2499550</v>
      </c>
      <c r="G130" s="111">
        <v>2499550</v>
      </c>
      <c r="H130" s="111">
        <f t="shared" si="17"/>
        <v>0</v>
      </c>
    </row>
    <row r="131" spans="1:8">
      <c r="A131" s="108">
        <v>38</v>
      </c>
      <c r="B131" s="108" t="s">
        <v>1879</v>
      </c>
      <c r="C131" s="108">
        <v>2203048</v>
      </c>
      <c r="E131" s="108" t="s">
        <v>1880</v>
      </c>
      <c r="F131" s="111">
        <v>2494597.4</v>
      </c>
      <c r="G131" s="111">
        <v>0</v>
      </c>
      <c r="H131" s="111">
        <f t="shared" si="17"/>
        <v>2494597.4</v>
      </c>
    </row>
    <row r="132" spans="1:8">
      <c r="A132" s="108">
        <v>39</v>
      </c>
      <c r="B132" s="108" t="s">
        <v>1881</v>
      </c>
      <c r="C132" s="108">
        <v>2203227</v>
      </c>
      <c r="E132" s="108" t="s">
        <v>1882</v>
      </c>
      <c r="F132" s="111">
        <v>2296849.6</v>
      </c>
      <c r="G132" s="111">
        <v>0</v>
      </c>
      <c r="H132" s="111">
        <f t="shared" si="17"/>
        <v>2296849.6</v>
      </c>
    </row>
    <row r="133" spans="1:8">
      <c r="A133" s="108">
        <v>40</v>
      </c>
      <c r="B133" s="108" t="s">
        <v>1883</v>
      </c>
      <c r="C133" s="108">
        <v>2203220</v>
      </c>
      <c r="E133" s="108" t="s">
        <v>1884</v>
      </c>
      <c r="F133" s="111">
        <v>1343778.8</v>
      </c>
      <c r="G133" s="111">
        <v>1343778.8</v>
      </c>
      <c r="H133" s="111">
        <f t="shared" si="17"/>
        <v>0</v>
      </c>
    </row>
    <row r="134" spans="1:8">
      <c r="A134" s="108">
        <v>41</v>
      </c>
      <c r="B134" s="108" t="s">
        <v>1885</v>
      </c>
      <c r="C134" s="108">
        <v>2203203</v>
      </c>
      <c r="E134" s="108" t="s">
        <v>1886</v>
      </c>
      <c r="F134" s="111">
        <v>1110868.2</v>
      </c>
      <c r="G134" s="111">
        <v>1110868.2</v>
      </c>
      <c r="H134" s="111">
        <f t="shared" si="17"/>
        <v>0</v>
      </c>
    </row>
    <row r="135" spans="1:8">
      <c r="A135" s="108">
        <v>42</v>
      </c>
      <c r="B135" s="108" t="s">
        <v>1887</v>
      </c>
      <c r="C135" s="108">
        <v>2203018</v>
      </c>
      <c r="E135" s="108" t="s">
        <v>1888</v>
      </c>
      <c r="F135" s="111">
        <v>6654079</v>
      </c>
      <c r="G135" s="111">
        <v>6654079</v>
      </c>
      <c r="H135" s="111">
        <f t="shared" si="17"/>
        <v>0</v>
      </c>
    </row>
    <row r="136" spans="1:8">
      <c r="A136" s="108">
        <v>43</v>
      </c>
      <c r="B136" s="108" t="s">
        <v>1837</v>
      </c>
      <c r="C136" s="108">
        <v>2203002</v>
      </c>
      <c r="E136" s="108" t="s">
        <v>1838</v>
      </c>
      <c r="F136" s="111">
        <v>253077.2</v>
      </c>
      <c r="G136" s="111">
        <v>0</v>
      </c>
      <c r="H136" s="111">
        <f t="shared" si="17"/>
        <v>253077.2</v>
      </c>
    </row>
    <row r="137" spans="1:8">
      <c r="A137" s="108">
        <v>44</v>
      </c>
      <c r="B137" s="108" t="s">
        <v>1820</v>
      </c>
      <c r="C137" s="108">
        <v>2203020</v>
      </c>
      <c r="E137" s="108" t="s">
        <v>1839</v>
      </c>
      <c r="F137" s="111">
        <v>211700</v>
      </c>
      <c r="G137" s="111">
        <v>0</v>
      </c>
      <c r="H137" s="111">
        <f t="shared" si="17"/>
        <v>211700</v>
      </c>
    </row>
    <row r="138" spans="1:8">
      <c r="A138" s="108">
        <v>45</v>
      </c>
      <c r="B138" s="108" t="s">
        <v>1889</v>
      </c>
      <c r="C138" s="108">
        <v>2203205</v>
      </c>
      <c r="E138" s="108" t="s">
        <v>1886</v>
      </c>
      <c r="F138" s="111">
        <v>1358290</v>
      </c>
      <c r="G138" s="111">
        <v>1358290</v>
      </c>
      <c r="H138" s="111">
        <f t="shared" si="17"/>
        <v>0</v>
      </c>
    </row>
    <row r="139" spans="1:8">
      <c r="A139" s="108">
        <v>46</v>
      </c>
      <c r="B139" s="108" t="s">
        <v>1890</v>
      </c>
      <c r="C139" s="108">
        <v>3898827</v>
      </c>
      <c r="E139" s="108" t="s">
        <v>1891</v>
      </c>
      <c r="F139" s="111">
        <v>600000</v>
      </c>
      <c r="G139" s="111">
        <v>0</v>
      </c>
      <c r="H139" s="111">
        <f t="shared" si="17"/>
        <v>600000</v>
      </c>
    </row>
    <row r="140" spans="1:8">
      <c r="A140" s="108">
        <v>47</v>
      </c>
      <c r="B140" s="108" t="s">
        <v>1892</v>
      </c>
      <c r="C140" s="108">
        <v>2203202</v>
      </c>
      <c r="E140" s="108" t="s">
        <v>1886</v>
      </c>
      <c r="F140" s="111">
        <v>858694.6</v>
      </c>
      <c r="G140" s="111">
        <v>858694</v>
      </c>
      <c r="H140" s="111">
        <f t="shared" si="17"/>
        <v>0.59999999997671694</v>
      </c>
    </row>
    <row r="141" spans="1:8">
      <c r="A141" s="108">
        <v>48</v>
      </c>
      <c r="B141" s="108" t="s">
        <v>1820</v>
      </c>
      <c r="C141" s="108">
        <v>2203016</v>
      </c>
      <c r="E141" s="108" t="s">
        <v>1893</v>
      </c>
      <c r="F141" s="111">
        <v>560338</v>
      </c>
      <c r="G141" s="111">
        <v>0</v>
      </c>
      <c r="H141" s="111">
        <f t="shared" si="17"/>
        <v>560338</v>
      </c>
    </row>
    <row r="142" spans="1:8">
      <c r="A142" s="108">
        <v>49</v>
      </c>
      <c r="B142" s="108" t="s">
        <v>1894</v>
      </c>
      <c r="C142" s="108">
        <v>2203007</v>
      </c>
      <c r="E142" s="108" t="s">
        <v>1895</v>
      </c>
      <c r="F142" s="111">
        <v>4808791.5999999996</v>
      </c>
      <c r="G142" s="111">
        <v>3883324</v>
      </c>
      <c r="H142" s="111">
        <f t="shared" si="17"/>
        <v>925467.59999999963</v>
      </c>
    </row>
    <row r="143" spans="1:8">
      <c r="A143" s="108">
        <v>50</v>
      </c>
      <c r="B143" s="108" t="s">
        <v>1587</v>
      </c>
      <c r="C143" s="108">
        <v>3898839</v>
      </c>
      <c r="E143" s="108" t="s">
        <v>1896</v>
      </c>
      <c r="F143" s="111">
        <v>2680000</v>
      </c>
      <c r="G143" s="111">
        <v>0</v>
      </c>
      <c r="H143" s="111">
        <f t="shared" si="17"/>
        <v>2680000</v>
      </c>
    </row>
    <row r="144" spans="1:8">
      <c r="A144" s="108">
        <v>51</v>
      </c>
      <c r="B144" s="108" t="s">
        <v>1897</v>
      </c>
      <c r="C144" s="108">
        <v>2203210</v>
      </c>
      <c r="E144" s="108" t="s">
        <v>1898</v>
      </c>
      <c r="F144" s="111">
        <v>300817.59999999998</v>
      </c>
      <c r="G144" s="111">
        <v>300817.59999999998</v>
      </c>
      <c r="H144" s="111">
        <f t="shared" si="17"/>
        <v>0</v>
      </c>
    </row>
    <row r="145" spans="1:9">
      <c r="A145" s="108">
        <v>52</v>
      </c>
      <c r="B145" s="108" t="s">
        <v>1897</v>
      </c>
      <c r="C145" s="108">
        <v>2203211</v>
      </c>
      <c r="E145" s="108" t="s">
        <v>1898</v>
      </c>
      <c r="F145" s="111">
        <v>242012.79999999999</v>
      </c>
      <c r="G145" s="111">
        <v>242012.75</v>
      </c>
      <c r="H145" s="111">
        <f t="shared" si="17"/>
        <v>4.9999999988358468E-2</v>
      </c>
    </row>
    <row r="146" spans="1:9">
      <c r="A146" s="108">
        <v>53</v>
      </c>
      <c r="B146" s="108" t="s">
        <v>1899</v>
      </c>
      <c r="C146" s="108">
        <v>2203201</v>
      </c>
      <c r="E146" s="108" t="s">
        <v>1898</v>
      </c>
      <c r="F146" s="111">
        <v>2035278</v>
      </c>
      <c r="G146" s="111">
        <v>2035220</v>
      </c>
      <c r="H146" s="111">
        <f t="shared" si="17"/>
        <v>58</v>
      </c>
    </row>
    <row r="147" spans="1:9">
      <c r="A147" s="108">
        <v>54</v>
      </c>
      <c r="B147" s="108" t="s">
        <v>1900</v>
      </c>
      <c r="C147" s="108">
        <v>3898833</v>
      </c>
      <c r="E147" s="108" t="s">
        <v>1898</v>
      </c>
      <c r="F147" s="111">
        <v>505835</v>
      </c>
      <c r="G147" s="111">
        <v>505702</v>
      </c>
      <c r="H147" s="111">
        <f t="shared" si="17"/>
        <v>133</v>
      </c>
    </row>
    <row r="148" spans="1:9">
      <c r="A148" s="105"/>
      <c r="B148" s="105"/>
      <c r="C148" s="105"/>
      <c r="D148" s="106"/>
      <c r="E148" s="105"/>
      <c r="F148" s="107">
        <f>SUM(F94:F147)</f>
        <v>135772935.92122757</v>
      </c>
      <c r="G148" s="107">
        <f t="shared" ref="G148:H148" si="18">SUM(G94:G147)</f>
        <v>81899003.25</v>
      </c>
      <c r="H148" s="107">
        <f t="shared" si="18"/>
        <v>53873932.671227582</v>
      </c>
    </row>
    <row r="149" spans="1:9" s="124" customFormat="1">
      <c r="A149" s="129" t="s">
        <v>1126</v>
      </c>
      <c r="B149" s="129" t="s">
        <v>1124</v>
      </c>
      <c r="C149" s="129"/>
      <c r="D149" s="130"/>
      <c r="E149" s="129" t="s">
        <v>1124</v>
      </c>
      <c r="F149" s="127">
        <f>F148</f>
        <v>135772935.92122757</v>
      </c>
      <c r="G149" s="127">
        <f t="shared" ref="G149:H149" si="19">G148</f>
        <v>81899003.25</v>
      </c>
      <c r="H149" s="127">
        <f t="shared" si="19"/>
        <v>53873932.671227582</v>
      </c>
      <c r="I149" s="108"/>
    </row>
    <row r="150" spans="1:9">
      <c r="A150" s="834" t="s">
        <v>1923</v>
      </c>
      <c r="B150" s="835"/>
      <c r="C150" s="835"/>
      <c r="D150" s="835"/>
      <c r="E150" s="835"/>
      <c r="F150" s="835"/>
      <c r="G150" s="835"/>
      <c r="H150" s="836"/>
    </row>
    <row r="151" spans="1:9">
      <c r="B151" s="105" t="s">
        <v>1123</v>
      </c>
      <c r="F151" s="107"/>
      <c r="G151" s="107"/>
      <c r="H151" s="107"/>
    </row>
    <row r="152" spans="1:9">
      <c r="A152" s="108">
        <v>1</v>
      </c>
      <c r="B152" s="108" t="s">
        <v>1953</v>
      </c>
      <c r="C152" s="108">
        <v>1922912</v>
      </c>
      <c r="D152" s="109" t="s">
        <v>1954</v>
      </c>
      <c r="E152" s="108" t="s">
        <v>1955</v>
      </c>
      <c r="F152" s="111">
        <v>774231</v>
      </c>
      <c r="G152" s="111">
        <v>774231</v>
      </c>
      <c r="H152" s="111">
        <f t="shared" ref="H152:H167" si="20">F152-G152</f>
        <v>0</v>
      </c>
    </row>
    <row r="153" spans="1:9">
      <c r="A153" s="108">
        <v>2</v>
      </c>
      <c r="B153" s="108" t="s">
        <v>1956</v>
      </c>
      <c r="C153" s="108">
        <v>1922727</v>
      </c>
      <c r="D153" s="109">
        <v>45293</v>
      </c>
      <c r="E153" s="108" t="s">
        <v>1957</v>
      </c>
      <c r="F153" s="111">
        <v>7729200</v>
      </c>
      <c r="G153" s="111">
        <v>7657443.0499999998</v>
      </c>
      <c r="H153" s="111">
        <f t="shared" si="20"/>
        <v>71756.950000000186</v>
      </c>
    </row>
    <row r="154" spans="1:9">
      <c r="A154" s="108">
        <v>3</v>
      </c>
      <c r="B154" s="108" t="s">
        <v>1262</v>
      </c>
      <c r="C154" s="108">
        <v>1922808</v>
      </c>
      <c r="D154" s="109">
        <v>45293</v>
      </c>
      <c r="E154" s="108" t="s">
        <v>1958</v>
      </c>
      <c r="F154" s="111">
        <v>3894176.2</v>
      </c>
      <c r="H154" s="111">
        <f t="shared" si="20"/>
        <v>3894176.2</v>
      </c>
    </row>
    <row r="155" spans="1:9">
      <c r="A155" s="108">
        <v>4</v>
      </c>
      <c r="B155" s="108" t="s">
        <v>1959</v>
      </c>
      <c r="C155" s="108">
        <v>1922733</v>
      </c>
      <c r="D155" s="109">
        <v>45293</v>
      </c>
      <c r="E155" s="108" t="s">
        <v>1960</v>
      </c>
      <c r="F155" s="111">
        <v>6989005.7999999998</v>
      </c>
      <c r="H155" s="111">
        <f t="shared" si="20"/>
        <v>6989005.7999999998</v>
      </c>
    </row>
    <row r="156" spans="1:9">
      <c r="A156" s="108">
        <v>5</v>
      </c>
      <c r="B156" s="108" t="s">
        <v>1961</v>
      </c>
      <c r="C156" s="108">
        <v>1922807</v>
      </c>
      <c r="D156" s="109">
        <v>45293</v>
      </c>
      <c r="E156" s="108" t="s">
        <v>1962</v>
      </c>
      <c r="F156" s="111">
        <v>2000000</v>
      </c>
      <c r="G156" s="111">
        <v>1997998.5</v>
      </c>
      <c r="H156" s="111">
        <f t="shared" si="20"/>
        <v>2001.5</v>
      </c>
    </row>
    <row r="157" spans="1:9">
      <c r="A157" s="108">
        <v>6</v>
      </c>
      <c r="B157" s="108" t="s">
        <v>1963</v>
      </c>
      <c r="C157" s="108">
        <v>1922803</v>
      </c>
      <c r="D157" s="109">
        <v>45293</v>
      </c>
      <c r="E157" s="108" t="s">
        <v>1964</v>
      </c>
      <c r="F157" s="111">
        <v>4999890</v>
      </c>
      <c r="H157" s="111">
        <f t="shared" si="20"/>
        <v>4999890</v>
      </c>
    </row>
    <row r="158" spans="1:9">
      <c r="A158" s="108">
        <v>7</v>
      </c>
      <c r="B158" s="108" t="s">
        <v>1965</v>
      </c>
      <c r="C158" s="108">
        <v>1922729</v>
      </c>
      <c r="D158" s="109">
        <v>45293</v>
      </c>
      <c r="E158" s="108" t="s">
        <v>1966</v>
      </c>
      <c r="F158" s="111">
        <v>13339743.640000001</v>
      </c>
      <c r="G158" s="111">
        <v>13339743.640000001</v>
      </c>
      <c r="H158" s="111">
        <f t="shared" si="20"/>
        <v>0</v>
      </c>
    </row>
    <row r="159" spans="1:9">
      <c r="A159" s="108">
        <v>8</v>
      </c>
      <c r="B159" s="108" t="s">
        <v>1967</v>
      </c>
      <c r="C159" s="108">
        <v>1922742</v>
      </c>
      <c r="D159" s="109">
        <v>45293</v>
      </c>
      <c r="E159" s="108" t="s">
        <v>1968</v>
      </c>
      <c r="F159" s="111">
        <v>2904640</v>
      </c>
      <c r="G159" s="111">
        <v>2788047.7</v>
      </c>
      <c r="H159" s="111">
        <f t="shared" si="20"/>
        <v>116592.29999999981</v>
      </c>
    </row>
    <row r="160" spans="1:9">
      <c r="A160" s="108">
        <v>9</v>
      </c>
      <c r="B160" s="108" t="s">
        <v>1969</v>
      </c>
      <c r="C160" s="108">
        <v>1922732</v>
      </c>
      <c r="D160" s="109">
        <v>45293</v>
      </c>
      <c r="E160" s="108" t="s">
        <v>1970</v>
      </c>
      <c r="F160" s="111">
        <v>5621375.5</v>
      </c>
      <c r="H160" s="111">
        <f t="shared" si="20"/>
        <v>5621375.5</v>
      </c>
    </row>
    <row r="161" spans="1:9">
      <c r="A161" s="108">
        <v>10</v>
      </c>
      <c r="B161" s="108" t="s">
        <v>1971</v>
      </c>
      <c r="C161" s="108">
        <v>2277506</v>
      </c>
      <c r="D161" s="109" t="s">
        <v>1972</v>
      </c>
      <c r="E161" s="108" t="s">
        <v>1973</v>
      </c>
      <c r="F161" s="111">
        <v>1998386</v>
      </c>
      <c r="G161" s="111">
        <v>3142886</v>
      </c>
      <c r="H161" s="111">
        <f t="shared" si="20"/>
        <v>-1144500</v>
      </c>
    </row>
    <row r="162" spans="1:9">
      <c r="A162" s="108">
        <v>11</v>
      </c>
      <c r="B162" s="108" t="s">
        <v>1974</v>
      </c>
      <c r="C162" s="108">
        <v>1922847</v>
      </c>
      <c r="D162" s="109" t="s">
        <v>1972</v>
      </c>
      <c r="E162" s="108" t="s">
        <v>1975</v>
      </c>
      <c r="F162" s="111">
        <v>2495115.96</v>
      </c>
      <c r="G162" s="111">
        <v>2500000</v>
      </c>
      <c r="H162" s="111">
        <f t="shared" si="20"/>
        <v>-4884.0400000000373</v>
      </c>
    </row>
    <row r="163" spans="1:9">
      <c r="A163" s="108">
        <v>12</v>
      </c>
      <c r="B163" s="108" t="s">
        <v>1976</v>
      </c>
      <c r="C163" s="108">
        <v>1922811</v>
      </c>
      <c r="D163" s="109">
        <v>45293</v>
      </c>
      <c r="E163" s="108" t="s">
        <v>1977</v>
      </c>
      <c r="F163" s="111">
        <v>2938600</v>
      </c>
      <c r="G163" s="111">
        <v>2785176.6</v>
      </c>
      <c r="H163" s="111">
        <f t="shared" si="20"/>
        <v>153423.39999999991</v>
      </c>
    </row>
    <row r="164" spans="1:9">
      <c r="A164" s="108">
        <v>13</v>
      </c>
      <c r="B164" s="108" t="s">
        <v>1978</v>
      </c>
      <c r="C164" s="108">
        <v>1922748</v>
      </c>
      <c r="D164" s="109">
        <v>45293</v>
      </c>
      <c r="E164" s="108" t="s">
        <v>1979</v>
      </c>
      <c r="F164" s="111">
        <v>2500000</v>
      </c>
      <c r="H164" s="111">
        <f t="shared" si="20"/>
        <v>2500000</v>
      </c>
    </row>
    <row r="165" spans="1:9">
      <c r="A165" s="108">
        <v>14</v>
      </c>
      <c r="B165" s="108" t="s">
        <v>1980</v>
      </c>
      <c r="C165" s="108">
        <v>1922813</v>
      </c>
      <c r="D165" s="109">
        <v>45293</v>
      </c>
      <c r="E165" s="108" t="s">
        <v>1981</v>
      </c>
      <c r="F165" s="111">
        <v>42900000</v>
      </c>
      <c r="G165" s="111">
        <v>42740719.100000001</v>
      </c>
      <c r="H165" s="111">
        <f t="shared" si="20"/>
        <v>159280.89999999851</v>
      </c>
    </row>
    <row r="166" spans="1:9">
      <c r="A166" s="108">
        <v>15</v>
      </c>
      <c r="B166" s="108" t="s">
        <v>1982</v>
      </c>
      <c r="C166" s="108">
        <v>1922725</v>
      </c>
      <c r="D166" s="109">
        <v>45293</v>
      </c>
      <c r="E166" s="108" t="s">
        <v>1983</v>
      </c>
      <c r="F166" s="111">
        <v>22277278.539999999</v>
      </c>
      <c r="G166" s="111">
        <v>21056730</v>
      </c>
      <c r="H166" s="111">
        <f t="shared" si="20"/>
        <v>1220548.5399999991</v>
      </c>
    </row>
    <row r="167" spans="1:9">
      <c r="A167" s="108">
        <v>16</v>
      </c>
      <c r="B167" s="108" t="s">
        <v>1984</v>
      </c>
      <c r="C167" s="108">
        <v>1922850</v>
      </c>
      <c r="D167" s="109" t="s">
        <v>1972</v>
      </c>
      <c r="E167" s="108" t="s">
        <v>1985</v>
      </c>
      <c r="F167" s="111">
        <v>1997714.88</v>
      </c>
      <c r="G167" s="111">
        <v>1972234.75</v>
      </c>
      <c r="H167" s="111">
        <f t="shared" si="20"/>
        <v>25480.129999999888</v>
      </c>
    </row>
    <row r="168" spans="1:9">
      <c r="F168" s="107">
        <f>SUM(F152:F167)</f>
        <v>125359357.51999998</v>
      </c>
      <c r="G168" s="107">
        <f t="shared" ref="G168:H168" si="21">SUM(G152:G167)</f>
        <v>100755210.34</v>
      </c>
      <c r="H168" s="107">
        <f t="shared" si="21"/>
        <v>24604147.179999996</v>
      </c>
    </row>
    <row r="169" spans="1:9" s="124" customFormat="1">
      <c r="A169" s="129" t="s">
        <v>1126</v>
      </c>
      <c r="B169" s="129" t="s">
        <v>1124</v>
      </c>
      <c r="C169" s="129"/>
      <c r="D169" s="130"/>
      <c r="E169" s="129" t="s">
        <v>1124</v>
      </c>
      <c r="F169" s="127">
        <f>F168</f>
        <v>125359357.51999998</v>
      </c>
      <c r="G169" s="127">
        <f t="shared" ref="G169:H169" si="22">G168</f>
        <v>100755210.34</v>
      </c>
      <c r="H169" s="127">
        <f t="shared" si="22"/>
        <v>24604147.179999996</v>
      </c>
      <c r="I169" s="108"/>
    </row>
    <row r="170" spans="1:9">
      <c r="A170" s="834" t="s">
        <v>1986</v>
      </c>
      <c r="B170" s="835"/>
      <c r="C170" s="835"/>
      <c r="D170" s="835"/>
      <c r="E170" s="835"/>
      <c r="F170" s="835"/>
      <c r="G170" s="835"/>
      <c r="H170" s="836"/>
    </row>
    <row r="171" spans="1:9">
      <c r="A171" s="114"/>
      <c r="B171" s="115" t="s">
        <v>1123</v>
      </c>
      <c r="C171" s="116"/>
      <c r="D171" s="116"/>
      <c r="E171" s="116"/>
      <c r="F171" s="116"/>
      <c r="G171" s="116"/>
      <c r="H171" s="117"/>
    </row>
    <row r="172" spans="1:9">
      <c r="A172" s="108">
        <v>1</v>
      </c>
      <c r="B172" s="108" t="s">
        <v>1987</v>
      </c>
      <c r="C172" s="108">
        <v>2193443</v>
      </c>
      <c r="D172" s="109">
        <v>45505</v>
      </c>
      <c r="E172" s="108" t="s">
        <v>1988</v>
      </c>
      <c r="F172" s="111">
        <v>35000000</v>
      </c>
      <c r="G172" s="111">
        <v>35000000</v>
      </c>
      <c r="H172" s="111">
        <f t="shared" ref="H172:H189" si="23">F172-G172</f>
        <v>0</v>
      </c>
    </row>
    <row r="173" spans="1:9">
      <c r="A173" s="108">
        <v>2</v>
      </c>
      <c r="B173" s="108" t="s">
        <v>1989</v>
      </c>
      <c r="C173" s="108">
        <v>2035615</v>
      </c>
      <c r="D173" s="109">
        <v>45149</v>
      </c>
      <c r="E173" s="108" t="s">
        <v>1990</v>
      </c>
      <c r="F173" s="111">
        <v>8657401</v>
      </c>
      <c r="G173" s="111">
        <v>8657401</v>
      </c>
      <c r="H173" s="111">
        <f t="shared" si="23"/>
        <v>0</v>
      </c>
    </row>
    <row r="174" spans="1:9">
      <c r="A174" s="108">
        <v>3</v>
      </c>
      <c r="B174" s="108" t="s">
        <v>1991</v>
      </c>
      <c r="C174" s="108">
        <v>2035647</v>
      </c>
      <c r="D174" s="109">
        <v>45505</v>
      </c>
      <c r="E174" s="108" t="s">
        <v>1992</v>
      </c>
      <c r="F174" s="111">
        <v>5922206</v>
      </c>
      <c r="G174" s="111">
        <v>5922206</v>
      </c>
      <c r="H174" s="111">
        <f t="shared" si="23"/>
        <v>0</v>
      </c>
    </row>
    <row r="175" spans="1:9">
      <c r="A175" s="108">
        <v>4</v>
      </c>
      <c r="B175" s="108" t="s">
        <v>1993</v>
      </c>
      <c r="C175" s="108">
        <v>2193421</v>
      </c>
      <c r="D175" s="109" t="s">
        <v>1994</v>
      </c>
      <c r="E175" s="108" t="s">
        <v>1995</v>
      </c>
      <c r="F175" s="111">
        <v>5996863.5999999996</v>
      </c>
      <c r="G175" s="111">
        <v>5996863.5999999996</v>
      </c>
      <c r="H175" s="111">
        <f t="shared" si="23"/>
        <v>0</v>
      </c>
    </row>
    <row r="176" spans="1:9">
      <c r="A176" s="108">
        <v>5</v>
      </c>
      <c r="B176" s="108" t="s">
        <v>1996</v>
      </c>
      <c r="C176" s="108">
        <v>2193418</v>
      </c>
      <c r="D176" s="109" t="s">
        <v>1997</v>
      </c>
      <c r="E176" s="108" t="s">
        <v>1998</v>
      </c>
      <c r="F176" s="111">
        <v>7250696</v>
      </c>
      <c r="G176" s="111">
        <v>7250696</v>
      </c>
      <c r="H176" s="111">
        <f t="shared" si="23"/>
        <v>0</v>
      </c>
    </row>
    <row r="177" spans="1:9">
      <c r="A177" s="108">
        <v>6</v>
      </c>
      <c r="B177" s="108" t="s">
        <v>1999</v>
      </c>
      <c r="C177" s="108">
        <v>2193422</v>
      </c>
      <c r="D177" s="109" t="s">
        <v>1997</v>
      </c>
      <c r="E177" s="108" t="s">
        <v>2000</v>
      </c>
      <c r="F177" s="111">
        <v>7469620</v>
      </c>
      <c r="G177" s="111">
        <v>0</v>
      </c>
      <c r="H177" s="111">
        <f t="shared" si="23"/>
        <v>7469620</v>
      </c>
    </row>
    <row r="178" spans="1:9">
      <c r="A178" s="108">
        <v>7</v>
      </c>
      <c r="B178" s="108" t="s">
        <v>2001</v>
      </c>
      <c r="C178" s="108">
        <v>2035644</v>
      </c>
      <c r="D178" s="109">
        <v>45505</v>
      </c>
      <c r="E178" s="108" t="s">
        <v>2002</v>
      </c>
      <c r="F178" s="111">
        <v>4000000</v>
      </c>
      <c r="G178" s="111">
        <v>4000000</v>
      </c>
      <c r="H178" s="111">
        <f t="shared" si="23"/>
        <v>0</v>
      </c>
    </row>
    <row r="179" spans="1:9">
      <c r="A179" s="108">
        <v>8</v>
      </c>
      <c r="B179" s="108" t="s">
        <v>1999</v>
      </c>
      <c r="C179" s="108">
        <v>2193419</v>
      </c>
      <c r="D179" s="109" t="s">
        <v>1997</v>
      </c>
      <c r="E179" s="108" t="s">
        <v>2003</v>
      </c>
      <c r="F179" s="111">
        <v>9328880</v>
      </c>
      <c r="G179" s="111">
        <v>9329880</v>
      </c>
      <c r="H179" s="111">
        <f t="shared" si="23"/>
        <v>-1000</v>
      </c>
    </row>
    <row r="180" spans="1:9">
      <c r="A180" s="108">
        <v>9</v>
      </c>
      <c r="B180" s="108" t="s">
        <v>2004</v>
      </c>
      <c r="C180" s="108">
        <v>2193438</v>
      </c>
      <c r="D180" s="109">
        <v>45386</v>
      </c>
      <c r="E180" s="108" t="s">
        <v>2005</v>
      </c>
      <c r="F180" s="111">
        <v>3997476</v>
      </c>
      <c r="G180" s="111">
        <v>3997476</v>
      </c>
      <c r="H180" s="111">
        <f t="shared" si="23"/>
        <v>0</v>
      </c>
    </row>
    <row r="181" spans="1:9">
      <c r="A181" s="108">
        <v>10</v>
      </c>
      <c r="B181" s="108" t="s">
        <v>2006</v>
      </c>
      <c r="C181" s="108">
        <v>2035607</v>
      </c>
      <c r="D181" s="109">
        <v>45118</v>
      </c>
      <c r="E181" s="108" t="s">
        <v>2007</v>
      </c>
      <c r="F181" s="111">
        <v>8328098.2000000002</v>
      </c>
      <c r="G181" s="111">
        <v>8328098.2000000002</v>
      </c>
      <c r="H181" s="111">
        <f t="shared" si="23"/>
        <v>0</v>
      </c>
    </row>
    <row r="182" spans="1:9">
      <c r="A182" s="108">
        <v>11</v>
      </c>
      <c r="B182" s="108" t="s">
        <v>2008</v>
      </c>
      <c r="C182" s="108">
        <v>2035606</v>
      </c>
      <c r="D182" s="109">
        <v>45210</v>
      </c>
      <c r="E182" s="108" t="s">
        <v>2009</v>
      </c>
      <c r="F182" s="111">
        <v>6480236.7599999998</v>
      </c>
      <c r="G182" s="111">
        <v>6480236.7599999998</v>
      </c>
      <c r="H182" s="111">
        <f t="shared" si="23"/>
        <v>0</v>
      </c>
    </row>
    <row r="183" spans="1:9">
      <c r="A183" s="108">
        <v>12</v>
      </c>
      <c r="B183" s="108" t="s">
        <v>2010</v>
      </c>
      <c r="C183" s="108">
        <v>2035603</v>
      </c>
      <c r="D183" s="109">
        <v>45118</v>
      </c>
      <c r="E183" s="108" t="s">
        <v>2011</v>
      </c>
      <c r="F183" s="111">
        <v>13830073.1</v>
      </c>
      <c r="G183" s="111">
        <v>0</v>
      </c>
      <c r="H183" s="111">
        <f t="shared" si="23"/>
        <v>13830073.1</v>
      </c>
    </row>
    <row r="184" spans="1:9">
      <c r="A184" s="108">
        <v>13</v>
      </c>
      <c r="B184" s="108" t="s">
        <v>1360</v>
      </c>
      <c r="C184" s="108">
        <v>2193446</v>
      </c>
      <c r="D184" s="109" t="s">
        <v>2012</v>
      </c>
      <c r="E184" s="108" t="s">
        <v>2013</v>
      </c>
      <c r="F184" s="111">
        <v>1498894</v>
      </c>
      <c r="G184" s="111">
        <v>1498894</v>
      </c>
      <c r="H184" s="111">
        <f t="shared" si="23"/>
        <v>0</v>
      </c>
    </row>
    <row r="185" spans="1:9">
      <c r="A185" s="108">
        <v>14</v>
      </c>
      <c r="B185" s="108" t="s">
        <v>2014</v>
      </c>
      <c r="C185" s="108">
        <v>20335623</v>
      </c>
      <c r="D185" s="109">
        <v>45505</v>
      </c>
      <c r="E185" s="108" t="s">
        <v>2015</v>
      </c>
      <c r="F185" s="111">
        <v>1471158</v>
      </c>
      <c r="G185" s="111">
        <v>1471158</v>
      </c>
      <c r="H185" s="111">
        <f t="shared" si="23"/>
        <v>0</v>
      </c>
    </row>
    <row r="186" spans="1:9">
      <c r="A186" s="108">
        <v>15</v>
      </c>
      <c r="B186" s="108" t="s">
        <v>2016</v>
      </c>
      <c r="C186" s="108">
        <v>2035629</v>
      </c>
      <c r="D186" s="109">
        <v>45505</v>
      </c>
      <c r="E186" s="108" t="s">
        <v>2017</v>
      </c>
      <c r="F186" s="111">
        <v>1498024</v>
      </c>
      <c r="G186" s="111">
        <v>1498024</v>
      </c>
      <c r="H186" s="111">
        <f t="shared" si="23"/>
        <v>0</v>
      </c>
    </row>
    <row r="187" spans="1:9">
      <c r="A187" s="108">
        <v>16</v>
      </c>
      <c r="B187" s="108" t="s">
        <v>2018</v>
      </c>
      <c r="C187" s="108">
        <v>2035646</v>
      </c>
      <c r="D187" s="109">
        <v>45505</v>
      </c>
      <c r="E187" s="108" t="s">
        <v>2019</v>
      </c>
      <c r="F187" s="111">
        <v>4492984.5</v>
      </c>
      <c r="G187" s="111">
        <v>0</v>
      </c>
      <c r="H187" s="111">
        <f t="shared" si="23"/>
        <v>4492984.5</v>
      </c>
    </row>
    <row r="188" spans="1:9">
      <c r="A188" s="108">
        <v>17</v>
      </c>
      <c r="B188" s="108" t="s">
        <v>2020</v>
      </c>
      <c r="C188" s="108">
        <v>2035643</v>
      </c>
      <c r="D188" s="109" t="s">
        <v>2021</v>
      </c>
      <c r="E188" s="108" t="s">
        <v>2022</v>
      </c>
      <c r="F188" s="111">
        <v>1500000</v>
      </c>
      <c r="G188" s="111">
        <v>1500000</v>
      </c>
      <c r="H188" s="111">
        <f t="shared" si="23"/>
        <v>0</v>
      </c>
    </row>
    <row r="189" spans="1:9">
      <c r="A189" s="108">
        <v>18</v>
      </c>
      <c r="B189" s="108" t="s">
        <v>2023</v>
      </c>
      <c r="C189" s="108">
        <v>2035602</v>
      </c>
      <c r="D189" s="109">
        <v>45149</v>
      </c>
      <c r="E189" s="108" t="s">
        <v>2024</v>
      </c>
      <c r="F189" s="111">
        <v>6102760</v>
      </c>
      <c r="G189" s="111">
        <v>0</v>
      </c>
      <c r="H189" s="111">
        <f t="shared" si="23"/>
        <v>6102760</v>
      </c>
    </row>
    <row r="190" spans="1:9">
      <c r="B190" s="105"/>
      <c r="C190" s="105"/>
      <c r="D190" s="106"/>
      <c r="E190" s="105"/>
      <c r="F190" s="107">
        <f>SUM(F172:F189)</f>
        <v>132825371.16</v>
      </c>
      <c r="G190" s="107">
        <f t="shared" ref="G190:H190" si="24">SUM(G172:G189)</f>
        <v>100930933.56</v>
      </c>
      <c r="H190" s="107">
        <f t="shared" si="24"/>
        <v>31894437.600000001</v>
      </c>
    </row>
    <row r="191" spans="1:9" s="124" customFormat="1">
      <c r="A191" s="129" t="s">
        <v>1126</v>
      </c>
      <c r="B191" s="129" t="s">
        <v>1124</v>
      </c>
      <c r="C191" s="129"/>
      <c r="D191" s="130"/>
      <c r="E191" s="129" t="s">
        <v>1124</v>
      </c>
      <c r="F191" s="127">
        <f>F190</f>
        <v>132825371.16</v>
      </c>
      <c r="G191" s="127">
        <f t="shared" ref="G191:H191" si="25">G190</f>
        <v>100930933.56</v>
      </c>
      <c r="H191" s="127">
        <f t="shared" si="25"/>
        <v>31894437.600000001</v>
      </c>
      <c r="I191" s="108"/>
    </row>
    <row r="192" spans="1:9">
      <c r="A192" s="834" t="s">
        <v>2045</v>
      </c>
      <c r="B192" s="835"/>
      <c r="C192" s="835"/>
      <c r="D192" s="835"/>
      <c r="E192" s="835"/>
      <c r="F192" s="835"/>
      <c r="G192" s="835"/>
      <c r="H192" s="836"/>
    </row>
    <row r="193" spans="1:9">
      <c r="B193" s="105" t="s">
        <v>1123</v>
      </c>
    </row>
    <row r="194" spans="1:9">
      <c r="A194" s="108">
        <v>1</v>
      </c>
      <c r="B194" s="108" t="s">
        <v>2141</v>
      </c>
      <c r="C194" s="108">
        <v>2248174</v>
      </c>
      <c r="D194" s="109" t="s">
        <v>2142</v>
      </c>
      <c r="E194" s="108" t="s">
        <v>2143</v>
      </c>
      <c r="F194" s="111">
        <v>3306556.8</v>
      </c>
      <c r="G194" s="111">
        <v>0</v>
      </c>
      <c r="H194" s="111">
        <f t="shared" ref="H194:H203" si="26">F194-G194</f>
        <v>3306556.8</v>
      </c>
    </row>
    <row r="195" spans="1:9">
      <c r="A195" s="108">
        <v>2</v>
      </c>
      <c r="B195" s="108" t="s">
        <v>1991</v>
      </c>
      <c r="C195" s="108">
        <v>2090948</v>
      </c>
      <c r="D195" s="109">
        <v>45327</v>
      </c>
      <c r="E195" s="108" t="s">
        <v>2144</v>
      </c>
      <c r="F195" s="111">
        <v>8415549.9000000004</v>
      </c>
      <c r="G195" s="111">
        <v>0</v>
      </c>
      <c r="H195" s="111">
        <f t="shared" si="26"/>
        <v>8415549.9000000004</v>
      </c>
    </row>
    <row r="196" spans="1:9">
      <c r="A196" s="108">
        <v>3</v>
      </c>
      <c r="B196" s="108" t="s">
        <v>2145</v>
      </c>
      <c r="C196" s="108">
        <v>2090946</v>
      </c>
      <c r="D196" s="109">
        <v>45599</v>
      </c>
      <c r="E196" s="108" t="s">
        <v>2146</v>
      </c>
      <c r="F196" s="111">
        <v>11497859.1</v>
      </c>
      <c r="G196" s="111">
        <v>0</v>
      </c>
      <c r="H196" s="111">
        <f t="shared" si="26"/>
        <v>11497859.1</v>
      </c>
    </row>
    <row r="197" spans="1:9">
      <c r="A197" s="108">
        <v>4</v>
      </c>
      <c r="B197" s="108" t="s">
        <v>1398</v>
      </c>
      <c r="C197" s="108">
        <v>2248168</v>
      </c>
      <c r="D197" s="109">
        <v>45479</v>
      </c>
      <c r="E197" s="108" t="s">
        <v>2147</v>
      </c>
      <c r="F197" s="111">
        <v>6479992.4000000004</v>
      </c>
      <c r="G197" s="111">
        <v>0</v>
      </c>
      <c r="H197" s="111">
        <f t="shared" si="26"/>
        <v>6479992.4000000004</v>
      </c>
    </row>
    <row r="198" spans="1:9">
      <c r="A198" s="108">
        <v>5</v>
      </c>
      <c r="B198" s="108" t="s">
        <v>2148</v>
      </c>
      <c r="C198" s="108">
        <v>2248173</v>
      </c>
      <c r="D198" s="109" t="s">
        <v>2149</v>
      </c>
      <c r="E198" s="108" t="s">
        <v>2150</v>
      </c>
      <c r="F198" s="111">
        <v>3499460</v>
      </c>
      <c r="G198" s="111">
        <v>0</v>
      </c>
      <c r="H198" s="111">
        <f t="shared" si="26"/>
        <v>3499460</v>
      </c>
    </row>
    <row r="199" spans="1:9">
      <c r="A199" s="108">
        <v>6</v>
      </c>
      <c r="B199" s="108" t="s">
        <v>2151</v>
      </c>
      <c r="C199" s="108">
        <v>2248172</v>
      </c>
      <c r="D199" s="109" t="s">
        <v>2149</v>
      </c>
      <c r="E199" s="108" t="s">
        <v>2152</v>
      </c>
      <c r="F199" s="111">
        <v>3490440</v>
      </c>
      <c r="G199" s="111">
        <v>0</v>
      </c>
      <c r="H199" s="111">
        <f t="shared" si="26"/>
        <v>3490440</v>
      </c>
    </row>
    <row r="200" spans="1:9">
      <c r="A200" s="108">
        <v>7</v>
      </c>
      <c r="B200" s="108" t="s">
        <v>2145</v>
      </c>
      <c r="C200" s="108">
        <v>1737491</v>
      </c>
      <c r="D200" s="109">
        <v>44108</v>
      </c>
      <c r="E200" s="108" t="s">
        <v>2153</v>
      </c>
      <c r="F200" s="111">
        <v>420456</v>
      </c>
      <c r="G200" s="111">
        <v>0</v>
      </c>
      <c r="H200" s="111">
        <f t="shared" si="26"/>
        <v>420456</v>
      </c>
    </row>
    <row r="201" spans="1:9">
      <c r="A201" s="108">
        <v>8</v>
      </c>
      <c r="B201" s="108" t="s">
        <v>2145</v>
      </c>
      <c r="C201" s="108">
        <v>1738247</v>
      </c>
      <c r="D201" s="109" t="s">
        <v>2154</v>
      </c>
      <c r="E201" s="108" t="s">
        <v>2155</v>
      </c>
      <c r="F201" s="111">
        <v>1927047.1400000006</v>
      </c>
      <c r="G201" s="111">
        <v>0</v>
      </c>
      <c r="H201" s="111">
        <f t="shared" si="26"/>
        <v>1927047.1400000006</v>
      </c>
    </row>
    <row r="202" spans="1:9">
      <c r="A202" s="108">
        <v>9</v>
      </c>
      <c r="B202" s="108" t="s">
        <v>2156</v>
      </c>
      <c r="C202" s="108">
        <v>1280912</v>
      </c>
      <c r="D202" s="109" t="s">
        <v>2157</v>
      </c>
      <c r="E202" s="108" t="s">
        <v>2158</v>
      </c>
      <c r="F202" s="111">
        <v>181358</v>
      </c>
      <c r="G202" s="111">
        <v>0</v>
      </c>
      <c r="H202" s="111">
        <f t="shared" si="26"/>
        <v>181358</v>
      </c>
    </row>
    <row r="203" spans="1:9">
      <c r="A203" s="108">
        <v>10</v>
      </c>
      <c r="B203" s="108" t="s">
        <v>2159</v>
      </c>
      <c r="C203" s="108">
        <v>1991250</v>
      </c>
      <c r="D203" s="109" t="s">
        <v>2032</v>
      </c>
      <c r="E203" s="108" t="s">
        <v>2160</v>
      </c>
      <c r="F203" s="111">
        <v>1032125</v>
      </c>
      <c r="H203" s="111">
        <f t="shared" si="26"/>
        <v>1032125</v>
      </c>
    </row>
    <row r="204" spans="1:9">
      <c r="F204" s="107">
        <f>SUM(F194:F203)</f>
        <v>40250844.339999996</v>
      </c>
      <c r="G204" s="107">
        <f t="shared" ref="G204:H204" si="27">SUM(G194:G203)</f>
        <v>0</v>
      </c>
      <c r="H204" s="107">
        <f t="shared" si="27"/>
        <v>40250844.339999996</v>
      </c>
    </row>
    <row r="205" spans="1:9" s="125" customFormat="1">
      <c r="A205" s="125" t="s">
        <v>1126</v>
      </c>
      <c r="B205" s="125" t="s">
        <v>1124</v>
      </c>
      <c r="C205" s="129"/>
      <c r="D205" s="130"/>
      <c r="E205" s="129" t="s">
        <v>1124</v>
      </c>
      <c r="F205" s="127">
        <f>F204</f>
        <v>40250844.339999996</v>
      </c>
      <c r="G205" s="127">
        <f t="shared" ref="G205:H205" si="28">G204</f>
        <v>0</v>
      </c>
      <c r="H205" s="127">
        <f t="shared" si="28"/>
        <v>40250844.339999996</v>
      </c>
      <c r="I205" s="108"/>
    </row>
    <row r="206" spans="1:9">
      <c r="A206" s="834" t="s">
        <v>2236</v>
      </c>
      <c r="B206" s="835"/>
      <c r="C206" s="835"/>
      <c r="D206" s="835"/>
      <c r="E206" s="835"/>
      <c r="F206" s="835"/>
      <c r="G206" s="835"/>
      <c r="H206" s="836"/>
    </row>
    <row r="207" spans="1:9">
      <c r="A207" s="114"/>
      <c r="B207" s="115" t="s">
        <v>1123</v>
      </c>
      <c r="C207" s="116"/>
      <c r="D207" s="116"/>
      <c r="E207" s="116"/>
      <c r="F207" s="116"/>
      <c r="G207" s="116"/>
      <c r="H207" s="117"/>
    </row>
    <row r="208" spans="1:9">
      <c r="A208" s="108">
        <v>1</v>
      </c>
      <c r="B208" s="108" t="s">
        <v>1166</v>
      </c>
      <c r="C208" s="108">
        <v>2021979</v>
      </c>
      <c r="D208" s="109" t="s">
        <v>2237</v>
      </c>
      <c r="E208" s="108" t="s">
        <v>2238</v>
      </c>
      <c r="F208" s="111">
        <v>103114222.33000001</v>
      </c>
      <c r="G208" s="111">
        <v>49623363.899999999</v>
      </c>
      <c r="H208" s="111">
        <f t="shared" ref="H208:H210" si="29">F208-G208</f>
        <v>53490858.430000015</v>
      </c>
    </row>
    <row r="209" spans="1:9">
      <c r="A209" s="108">
        <v>2</v>
      </c>
      <c r="B209" s="108" t="s">
        <v>2239</v>
      </c>
      <c r="C209" s="108">
        <v>1822097</v>
      </c>
      <c r="D209" s="109" t="s">
        <v>1798</v>
      </c>
      <c r="E209" s="108" t="s">
        <v>2240</v>
      </c>
      <c r="F209" s="111">
        <v>8002819.6600000001</v>
      </c>
      <c r="G209" s="111">
        <v>7997431.2000000002</v>
      </c>
      <c r="H209" s="111">
        <f t="shared" si="29"/>
        <v>5388.4599999999627</v>
      </c>
    </row>
    <row r="210" spans="1:9">
      <c r="A210" s="108">
        <v>3</v>
      </c>
      <c r="B210" s="108" t="s">
        <v>2241</v>
      </c>
      <c r="C210" s="108">
        <v>1822166</v>
      </c>
      <c r="D210" s="109" t="s">
        <v>2220</v>
      </c>
      <c r="E210" s="108" t="s">
        <v>2242</v>
      </c>
      <c r="F210" s="111">
        <v>944133.2</v>
      </c>
      <c r="H210" s="111">
        <f t="shared" si="29"/>
        <v>944133.2</v>
      </c>
    </row>
    <row r="211" spans="1:9">
      <c r="A211" s="105"/>
      <c r="B211" s="105"/>
      <c r="C211" s="105"/>
      <c r="D211" s="106"/>
      <c r="E211" s="105"/>
      <c r="F211" s="107">
        <f>SUM(F208:F210)</f>
        <v>112061175.19000001</v>
      </c>
      <c r="G211" s="107">
        <f t="shared" ref="G211:H211" si="30">SUM(G208:G210)</f>
        <v>57620795.100000001</v>
      </c>
      <c r="H211" s="107">
        <f t="shared" si="30"/>
        <v>54440380.090000018</v>
      </c>
    </row>
    <row r="212" spans="1:9" s="124" customFormat="1">
      <c r="A212" s="129" t="s">
        <v>1126</v>
      </c>
      <c r="B212" s="129" t="s">
        <v>1124</v>
      </c>
      <c r="C212" s="129"/>
      <c r="D212" s="130"/>
      <c r="E212" s="129" t="s">
        <v>1124</v>
      </c>
      <c r="F212" s="127">
        <f>F211</f>
        <v>112061175.19000001</v>
      </c>
      <c r="G212" s="127">
        <f t="shared" ref="G212:H212" si="31">G211</f>
        <v>57620795.100000001</v>
      </c>
      <c r="H212" s="127">
        <f t="shared" si="31"/>
        <v>54440380.090000018</v>
      </c>
      <c r="I212" s="108"/>
    </row>
    <row r="213" spans="1:9">
      <c r="A213" s="834" t="s">
        <v>2274</v>
      </c>
      <c r="B213" s="835"/>
      <c r="C213" s="835"/>
      <c r="D213" s="835"/>
      <c r="E213" s="835"/>
      <c r="F213" s="835"/>
      <c r="G213" s="835"/>
      <c r="H213" s="836"/>
    </row>
    <row r="214" spans="1:9">
      <c r="A214" s="108">
        <v>1</v>
      </c>
      <c r="B214" s="108" t="s">
        <v>2275</v>
      </c>
      <c r="C214" s="108">
        <v>1822110</v>
      </c>
      <c r="D214" s="109">
        <v>45323</v>
      </c>
      <c r="E214" s="108" t="s">
        <v>2276</v>
      </c>
      <c r="F214" s="111">
        <v>12953775</v>
      </c>
      <c r="G214" s="111">
        <v>12953775</v>
      </c>
      <c r="H214" s="111">
        <f t="shared" ref="H214:H216" si="32">F214-G214</f>
        <v>0</v>
      </c>
    </row>
    <row r="215" spans="1:9">
      <c r="A215" s="108">
        <v>2</v>
      </c>
      <c r="B215" s="108" t="s">
        <v>2277</v>
      </c>
      <c r="C215" s="108">
        <v>1822108</v>
      </c>
      <c r="D215" s="109" t="s">
        <v>2278</v>
      </c>
      <c r="E215" s="108" t="s">
        <v>2279</v>
      </c>
      <c r="F215" s="111">
        <v>14589340.9</v>
      </c>
      <c r="G215" s="111">
        <v>14589341</v>
      </c>
      <c r="H215" s="111">
        <f t="shared" si="32"/>
        <v>-9.999999962747097E-2</v>
      </c>
    </row>
    <row r="216" spans="1:9">
      <c r="A216" s="108">
        <v>3</v>
      </c>
      <c r="B216" s="108" t="s">
        <v>1386</v>
      </c>
      <c r="C216" s="108">
        <v>1822220</v>
      </c>
      <c r="D216" s="109" t="s">
        <v>2280</v>
      </c>
      <c r="E216" s="108" t="s">
        <v>2281</v>
      </c>
      <c r="F216" s="111">
        <v>2237950</v>
      </c>
      <c r="G216" s="111">
        <v>1053172</v>
      </c>
      <c r="H216" s="111">
        <f t="shared" si="32"/>
        <v>1184778</v>
      </c>
    </row>
    <row r="217" spans="1:9" s="124" customFormat="1">
      <c r="A217" s="129" t="s">
        <v>1126</v>
      </c>
      <c r="B217" s="129" t="s">
        <v>1124</v>
      </c>
      <c r="C217" s="129"/>
      <c r="D217" s="130"/>
      <c r="E217" s="129" t="s">
        <v>1124</v>
      </c>
      <c r="F217" s="127">
        <f>SUM(F214:F216)</f>
        <v>29781065.899999999</v>
      </c>
      <c r="G217" s="127">
        <f>SUM(G214:G216)</f>
        <v>28596288</v>
      </c>
      <c r="H217" s="127">
        <f>SUM(H214:H216)</f>
        <v>1184777.9000000004</v>
      </c>
      <c r="I217" s="108"/>
    </row>
    <row r="218" spans="1:9">
      <c r="A218" s="834" t="s">
        <v>2364</v>
      </c>
      <c r="B218" s="835"/>
      <c r="C218" s="835"/>
      <c r="D218" s="835"/>
      <c r="E218" s="835"/>
      <c r="F218" s="835"/>
      <c r="G218" s="835"/>
      <c r="H218" s="836"/>
    </row>
    <row r="219" spans="1:9">
      <c r="A219" s="108">
        <v>1</v>
      </c>
      <c r="B219" s="108" t="s">
        <v>2365</v>
      </c>
      <c r="C219" s="108">
        <v>1822117</v>
      </c>
      <c r="D219" s="109" t="s">
        <v>2366</v>
      </c>
      <c r="E219" s="108" t="s">
        <v>2367</v>
      </c>
      <c r="F219" s="111">
        <v>9400000</v>
      </c>
      <c r="G219" s="111">
        <v>9400000</v>
      </c>
      <c r="H219" s="111">
        <f>F219-G219</f>
        <v>0</v>
      </c>
    </row>
    <row r="220" spans="1:9">
      <c r="A220" s="108">
        <v>2</v>
      </c>
      <c r="B220" s="108" t="s">
        <v>2368</v>
      </c>
      <c r="C220" s="108">
        <v>1822201</v>
      </c>
      <c r="D220" s="109" t="s">
        <v>2369</v>
      </c>
      <c r="E220" s="108" t="s">
        <v>2370</v>
      </c>
      <c r="F220" s="111">
        <v>17434512</v>
      </c>
      <c r="G220" s="111">
        <v>17434512</v>
      </c>
      <c r="H220" s="111">
        <f t="shared" ref="H220:H221" si="33">F220-G220</f>
        <v>0</v>
      </c>
    </row>
    <row r="221" spans="1:9">
      <c r="A221" s="108">
        <v>3</v>
      </c>
      <c r="B221" s="108" t="s">
        <v>2371</v>
      </c>
      <c r="C221" s="108">
        <v>1822202</v>
      </c>
      <c r="D221" s="109" t="s">
        <v>2278</v>
      </c>
      <c r="E221" s="108" t="s">
        <v>2372</v>
      </c>
      <c r="F221" s="111">
        <v>10196690</v>
      </c>
      <c r="G221" s="111">
        <v>10196690</v>
      </c>
      <c r="H221" s="111">
        <f t="shared" si="33"/>
        <v>0</v>
      </c>
    </row>
    <row r="222" spans="1:9">
      <c r="A222" s="129" t="s">
        <v>1126</v>
      </c>
      <c r="B222" s="134" t="s">
        <v>1124</v>
      </c>
      <c r="C222" s="134"/>
      <c r="D222" s="135"/>
      <c r="E222" s="134" t="s">
        <v>1124</v>
      </c>
      <c r="F222" s="136">
        <f>SUM(F219:F221)</f>
        <v>37031202</v>
      </c>
      <c r="G222" s="136">
        <f>SUM(G219:G221)</f>
        <v>37031202</v>
      </c>
      <c r="H222" s="136">
        <f>SUM(H219:H221)</f>
        <v>0</v>
      </c>
    </row>
    <row r="223" spans="1:9">
      <c r="A223" s="834" t="s">
        <v>2378</v>
      </c>
      <c r="B223" s="835"/>
      <c r="C223" s="835"/>
      <c r="D223" s="835"/>
      <c r="E223" s="835"/>
      <c r="F223" s="835"/>
      <c r="G223" s="835"/>
      <c r="H223" s="836"/>
    </row>
    <row r="224" spans="1:9">
      <c r="A224" s="114"/>
      <c r="B224" s="116"/>
      <c r="C224" s="116"/>
      <c r="D224" s="116"/>
      <c r="E224" s="116"/>
      <c r="F224" s="116"/>
      <c r="G224" s="116"/>
      <c r="H224" s="117"/>
    </row>
    <row r="225" spans="1:9">
      <c r="A225" s="108">
        <v>1</v>
      </c>
      <c r="B225" s="108" t="s">
        <v>2379</v>
      </c>
      <c r="C225" s="108">
        <v>1822162</v>
      </c>
      <c r="D225" s="109" t="s">
        <v>2380</v>
      </c>
      <c r="E225" s="108" t="s">
        <v>2381</v>
      </c>
      <c r="F225" s="111">
        <v>7388570.7000000002</v>
      </c>
      <c r="G225" s="111">
        <v>7388570.7000000002</v>
      </c>
      <c r="H225" s="111">
        <f>F225-G225</f>
        <v>0</v>
      </c>
    </row>
    <row r="226" spans="1:9">
      <c r="A226" s="108">
        <v>2</v>
      </c>
      <c r="B226" s="108" t="s">
        <v>2382</v>
      </c>
      <c r="C226" s="108">
        <v>1822164</v>
      </c>
      <c r="D226" s="109" t="s">
        <v>2380</v>
      </c>
      <c r="E226" s="108" t="s">
        <v>2383</v>
      </c>
      <c r="F226" s="111">
        <v>10085446</v>
      </c>
      <c r="H226" s="111">
        <f t="shared" ref="H226:H227" si="34">F226-G226</f>
        <v>10085446</v>
      </c>
    </row>
    <row r="227" spans="1:9">
      <c r="A227" s="108">
        <v>3</v>
      </c>
      <c r="B227" s="108" t="s">
        <v>2384</v>
      </c>
      <c r="C227" s="108">
        <v>1822163</v>
      </c>
      <c r="D227" s="109" t="s">
        <v>2366</v>
      </c>
      <c r="E227" s="108" t="s">
        <v>2385</v>
      </c>
      <c r="F227" s="111">
        <v>5749084.7000000002</v>
      </c>
      <c r="G227" s="111">
        <v>5749084.7000000002</v>
      </c>
      <c r="H227" s="111">
        <f t="shared" si="34"/>
        <v>0</v>
      </c>
    </row>
    <row r="228" spans="1:9">
      <c r="A228" s="105"/>
      <c r="B228" s="105"/>
      <c r="C228" s="105"/>
      <c r="D228" s="106"/>
      <c r="E228" s="105"/>
      <c r="F228" s="107">
        <f>SUM(F225:F227)</f>
        <v>23223101.399999999</v>
      </c>
      <c r="G228" s="107">
        <f t="shared" ref="G228:H228" si="35">SUM(G225:G227)</f>
        <v>13137655.4</v>
      </c>
      <c r="H228" s="107">
        <f t="shared" si="35"/>
        <v>10085446</v>
      </c>
    </row>
    <row r="229" spans="1:9" s="105" customFormat="1">
      <c r="A229" s="125" t="s">
        <v>1126</v>
      </c>
      <c r="B229" s="125" t="s">
        <v>1124</v>
      </c>
      <c r="C229" s="125"/>
      <c r="D229" s="126"/>
      <c r="E229" s="125" t="s">
        <v>1124</v>
      </c>
      <c r="F229" s="127">
        <f>F228</f>
        <v>23223101.399999999</v>
      </c>
      <c r="G229" s="127">
        <f t="shared" ref="G229:H229" si="36">G228</f>
        <v>13137655.4</v>
      </c>
      <c r="H229" s="127">
        <f t="shared" si="36"/>
        <v>10085446</v>
      </c>
      <c r="I229" s="108"/>
    </row>
    <row r="230" spans="1:9">
      <c r="B230" s="108" t="s">
        <v>1124</v>
      </c>
      <c r="E230" s="108" t="s">
        <v>1124</v>
      </c>
    </row>
    <row r="231" spans="1:9">
      <c r="A231" s="834" t="s">
        <v>2392</v>
      </c>
      <c r="B231" s="835"/>
      <c r="C231" s="835"/>
      <c r="D231" s="835"/>
      <c r="E231" s="835"/>
      <c r="F231" s="835"/>
      <c r="G231" s="835"/>
      <c r="H231" s="836"/>
    </row>
    <row r="232" spans="1:9">
      <c r="A232" s="114"/>
      <c r="B232" s="115" t="s">
        <v>1123</v>
      </c>
      <c r="C232" s="116"/>
      <c r="D232" s="116"/>
      <c r="E232" s="116"/>
      <c r="F232" s="116"/>
      <c r="G232" s="116"/>
      <c r="H232" s="117"/>
    </row>
    <row r="233" spans="1:9">
      <c r="A233" s="108">
        <v>1</v>
      </c>
      <c r="B233" s="108" t="s">
        <v>2393</v>
      </c>
      <c r="C233" s="108" t="s">
        <v>2394</v>
      </c>
      <c r="D233" s="109">
        <v>45324</v>
      </c>
      <c r="E233" s="108" t="s">
        <v>2395</v>
      </c>
      <c r="F233" s="111">
        <v>1540932.4</v>
      </c>
      <c r="G233" s="111">
        <v>1540932.4</v>
      </c>
      <c r="H233" s="111">
        <f>F233-G233</f>
        <v>0</v>
      </c>
    </row>
    <row r="234" spans="1:9">
      <c r="A234" s="108">
        <v>2</v>
      </c>
      <c r="B234" s="108" t="s">
        <v>2396</v>
      </c>
      <c r="C234" s="108" t="s">
        <v>2397</v>
      </c>
      <c r="D234" s="109">
        <v>45274</v>
      </c>
      <c r="E234" s="108" t="s">
        <v>2398</v>
      </c>
      <c r="F234" s="111">
        <v>1431233</v>
      </c>
      <c r="G234" s="111">
        <v>1431233</v>
      </c>
      <c r="H234" s="111">
        <f t="shared" ref="H234:H246" si="37">F234-G234</f>
        <v>0</v>
      </c>
    </row>
    <row r="235" spans="1:9">
      <c r="A235" s="108">
        <v>3</v>
      </c>
      <c r="B235" s="108" t="s">
        <v>1278</v>
      </c>
      <c r="C235" s="108" t="s">
        <v>2399</v>
      </c>
      <c r="D235" s="109">
        <v>45327</v>
      </c>
      <c r="E235" s="108" t="s">
        <v>2400</v>
      </c>
      <c r="F235" s="111">
        <v>8920000</v>
      </c>
      <c r="G235" s="111">
        <v>8920000</v>
      </c>
      <c r="H235" s="111">
        <f t="shared" si="37"/>
        <v>0</v>
      </c>
    </row>
    <row r="236" spans="1:9">
      <c r="A236" s="108">
        <v>4</v>
      </c>
      <c r="B236" s="108" t="s">
        <v>1956</v>
      </c>
      <c r="C236" s="108" t="s">
        <v>2401</v>
      </c>
      <c r="D236" s="109">
        <v>45358</v>
      </c>
      <c r="E236" s="108" t="s">
        <v>2402</v>
      </c>
      <c r="F236" s="111">
        <v>3823122</v>
      </c>
      <c r="G236" s="111">
        <v>3823122</v>
      </c>
      <c r="H236" s="111">
        <f t="shared" si="37"/>
        <v>0</v>
      </c>
    </row>
    <row r="237" spans="1:9">
      <c r="A237" s="108">
        <v>5</v>
      </c>
      <c r="B237" s="108" t="s">
        <v>2403</v>
      </c>
      <c r="C237" s="108" t="s">
        <v>2404</v>
      </c>
      <c r="D237" s="109">
        <v>45364</v>
      </c>
      <c r="E237" s="108" t="s">
        <v>2405</v>
      </c>
      <c r="F237" s="111">
        <v>2945414</v>
      </c>
      <c r="G237" s="111">
        <v>2945414</v>
      </c>
      <c r="H237" s="111">
        <f t="shared" si="37"/>
        <v>0</v>
      </c>
    </row>
    <row r="238" spans="1:9">
      <c r="A238" s="108">
        <v>6</v>
      </c>
      <c r="B238" s="108" t="s">
        <v>1262</v>
      </c>
      <c r="C238" s="108" t="s">
        <v>2406</v>
      </c>
      <c r="D238" s="109">
        <v>45327</v>
      </c>
      <c r="E238" s="108" t="s">
        <v>2407</v>
      </c>
      <c r="F238" s="111">
        <v>1738181</v>
      </c>
      <c r="G238" s="111">
        <v>1738181</v>
      </c>
      <c r="H238" s="111">
        <f t="shared" si="37"/>
        <v>0</v>
      </c>
    </row>
    <row r="239" spans="1:9">
      <c r="A239" s="108">
        <v>7</v>
      </c>
      <c r="B239" s="108" t="s">
        <v>2408</v>
      </c>
      <c r="C239" s="108" t="s">
        <v>2409</v>
      </c>
      <c r="D239" s="109">
        <v>45364</v>
      </c>
      <c r="E239" s="108" t="s">
        <v>2410</v>
      </c>
      <c r="F239" s="111">
        <v>3720451</v>
      </c>
      <c r="H239" s="111">
        <f t="shared" si="37"/>
        <v>3720451</v>
      </c>
    </row>
    <row r="240" spans="1:9">
      <c r="A240" s="108">
        <v>8</v>
      </c>
      <c r="B240" s="108" t="s">
        <v>2411</v>
      </c>
      <c r="C240" s="108" t="s">
        <v>2412</v>
      </c>
      <c r="D240" s="109">
        <v>45363</v>
      </c>
      <c r="E240" s="108" t="s">
        <v>2413</v>
      </c>
      <c r="F240" s="111">
        <v>3922412</v>
      </c>
      <c r="G240" s="111">
        <v>3922412</v>
      </c>
      <c r="H240" s="111">
        <f t="shared" si="37"/>
        <v>0</v>
      </c>
    </row>
    <row r="241" spans="1:9">
      <c r="A241" s="108">
        <v>9</v>
      </c>
      <c r="B241" s="108" t="s">
        <v>1141</v>
      </c>
      <c r="C241" s="108" t="s">
        <v>2414</v>
      </c>
      <c r="D241" s="109">
        <v>45327</v>
      </c>
      <c r="E241" s="108" t="s">
        <v>2415</v>
      </c>
      <c r="F241" s="111">
        <v>7331500</v>
      </c>
      <c r="G241" s="111">
        <v>7331500</v>
      </c>
      <c r="H241" s="111">
        <f t="shared" si="37"/>
        <v>0</v>
      </c>
    </row>
    <row r="242" spans="1:9">
      <c r="A242" s="108">
        <v>10</v>
      </c>
      <c r="B242" s="108" t="s">
        <v>2416</v>
      </c>
      <c r="C242" s="108" t="s">
        <v>2417</v>
      </c>
      <c r="D242" s="109">
        <v>45273</v>
      </c>
      <c r="E242" s="108" t="s">
        <v>2418</v>
      </c>
      <c r="F242" s="111">
        <v>9727759</v>
      </c>
      <c r="G242" s="111">
        <v>9727759</v>
      </c>
      <c r="H242" s="111">
        <f t="shared" si="37"/>
        <v>0</v>
      </c>
    </row>
    <row r="243" spans="1:9">
      <c r="A243" s="108">
        <v>11</v>
      </c>
      <c r="B243" s="108" t="s">
        <v>2419</v>
      </c>
      <c r="C243" s="108" t="s">
        <v>2420</v>
      </c>
      <c r="D243" s="109">
        <v>45141</v>
      </c>
      <c r="E243" s="108" t="s">
        <v>2421</v>
      </c>
      <c r="F243" s="111">
        <v>4195102</v>
      </c>
      <c r="G243" s="111">
        <v>4195102</v>
      </c>
      <c r="H243" s="111">
        <f t="shared" si="37"/>
        <v>0</v>
      </c>
    </row>
    <row r="244" spans="1:9">
      <c r="A244" s="108">
        <v>12</v>
      </c>
      <c r="B244" s="108" t="s">
        <v>2422</v>
      </c>
      <c r="C244" s="108" t="s">
        <v>2423</v>
      </c>
      <c r="D244" s="109">
        <v>45362</v>
      </c>
      <c r="E244" s="108" t="s">
        <v>2424</v>
      </c>
      <c r="F244" s="111">
        <v>1590534</v>
      </c>
      <c r="G244" s="111">
        <v>1590534</v>
      </c>
      <c r="H244" s="111">
        <f t="shared" si="37"/>
        <v>0</v>
      </c>
    </row>
    <row r="245" spans="1:9">
      <c r="A245" s="108">
        <v>13</v>
      </c>
      <c r="B245" s="108" t="s">
        <v>2425</v>
      </c>
      <c r="C245" s="109">
        <v>1929465</v>
      </c>
      <c r="D245" s="109">
        <v>45352</v>
      </c>
      <c r="E245" s="108" t="s">
        <v>2426</v>
      </c>
      <c r="F245" s="111">
        <v>5939734</v>
      </c>
      <c r="G245" s="111">
        <v>5939734</v>
      </c>
      <c r="H245" s="111">
        <f t="shared" si="37"/>
        <v>0</v>
      </c>
    </row>
    <row r="246" spans="1:9">
      <c r="A246" s="108">
        <v>14</v>
      </c>
      <c r="B246" s="108" t="s">
        <v>2427</v>
      </c>
      <c r="C246" s="108" t="s">
        <v>2428</v>
      </c>
      <c r="D246" s="109">
        <v>45358</v>
      </c>
      <c r="E246" s="108" t="s">
        <v>2429</v>
      </c>
      <c r="F246" s="111">
        <v>6151765</v>
      </c>
      <c r="G246" s="111">
        <v>6151765</v>
      </c>
      <c r="H246" s="111">
        <f t="shared" si="37"/>
        <v>0</v>
      </c>
    </row>
    <row r="247" spans="1:9">
      <c r="A247" s="105"/>
      <c r="B247" s="105"/>
      <c r="C247" s="105"/>
      <c r="D247" s="106"/>
      <c r="E247" s="105"/>
      <c r="F247" s="107">
        <f>SUM(F233:F246)</f>
        <v>62978139.399999999</v>
      </c>
      <c r="G247" s="107">
        <f t="shared" ref="G247:H247" si="38">SUM(G233:G246)</f>
        <v>59257688.399999999</v>
      </c>
      <c r="H247" s="107">
        <f t="shared" si="38"/>
        <v>3720451</v>
      </c>
    </row>
    <row r="248" spans="1:9" s="105" customFormat="1">
      <c r="A248" s="125" t="s">
        <v>1126</v>
      </c>
      <c r="B248" s="125"/>
      <c r="C248" s="125"/>
      <c r="D248" s="126"/>
      <c r="E248" s="125" t="s">
        <v>1124</v>
      </c>
      <c r="F248" s="127">
        <f>F247</f>
        <v>62978139.399999999</v>
      </c>
      <c r="G248" s="127">
        <f t="shared" ref="G248:H248" si="39">G247</f>
        <v>59257688.399999999</v>
      </c>
      <c r="H248" s="127">
        <f t="shared" si="39"/>
        <v>3720451</v>
      </c>
      <c r="I248" s="108"/>
    </row>
    <row r="249" spans="1:9">
      <c r="A249" s="129"/>
      <c r="B249" s="129"/>
      <c r="C249" s="129"/>
      <c r="D249" s="130"/>
      <c r="E249" s="129" t="s">
        <v>1124</v>
      </c>
      <c r="F249" s="127">
        <f>F248+F229+F222+F217+F212+F205+F191+F169+F149+F91+F69+F64+F41+F10+F35</f>
        <v>1015719220.6912276</v>
      </c>
      <c r="G249" s="127">
        <f>G248+G229+G222+G217+G212+G205+G191+G169+G149+G91+G69+G64+G41+G10+G35</f>
        <v>718170263.42000008</v>
      </c>
      <c r="H249" s="127">
        <f>H248+H229+H222+H217+H212+H205+H191+H169+H149+H91+H69+H64+H41+H10+H35</f>
        <v>297548957.2712276</v>
      </c>
    </row>
    <row r="251" spans="1:9" s="11" customFormat="1">
      <c r="A251" s="1" t="s">
        <v>50</v>
      </c>
      <c r="B251" s="1"/>
      <c r="C251" s="1"/>
      <c r="D251" s="1"/>
      <c r="E251" s="1"/>
      <c r="F251" s="2" t="s">
        <v>5</v>
      </c>
      <c r="G251" s="2"/>
      <c r="H251" s="2"/>
    </row>
    <row r="252" spans="1:9" s="11" customFormat="1">
      <c r="A252" s="5" t="s">
        <v>110</v>
      </c>
      <c r="B252" s="94"/>
      <c r="C252" s="94"/>
      <c r="D252" s="94"/>
      <c r="E252" s="94"/>
      <c r="F252" s="94"/>
      <c r="G252" s="4"/>
      <c r="H252" s="4"/>
    </row>
    <row r="253" spans="1:9" s="11" customFormat="1">
      <c r="A253" s="94"/>
      <c r="B253" s="94"/>
      <c r="C253" s="94"/>
      <c r="D253" s="94"/>
      <c r="E253" s="94"/>
      <c r="F253" s="94"/>
      <c r="G253" s="4"/>
      <c r="H253" s="4"/>
    </row>
    <row r="254" spans="1:9" s="11" customFormat="1">
      <c r="A254" s="1" t="s">
        <v>108</v>
      </c>
      <c r="B254" s="1"/>
      <c r="C254" s="1"/>
      <c r="D254" s="1"/>
      <c r="E254" s="1"/>
      <c r="F254" s="94"/>
      <c r="G254" s="4"/>
      <c r="H254" s="7"/>
    </row>
    <row r="255" spans="1:9" s="11" customFormat="1">
      <c r="A255" s="4"/>
      <c r="B255" s="4"/>
      <c r="C255" s="4"/>
      <c r="D255" s="4"/>
      <c r="E255" s="4"/>
      <c r="F255" s="4"/>
      <c r="G255" s="4"/>
      <c r="H255" s="7"/>
    </row>
    <row r="256" spans="1:9" s="11" customFormat="1">
      <c r="A256" s="4"/>
      <c r="B256" s="4"/>
      <c r="C256" s="4"/>
      <c r="D256" s="4"/>
      <c r="E256" s="4"/>
      <c r="F256" s="4"/>
      <c r="G256" s="4"/>
      <c r="H256" s="137"/>
    </row>
    <row r="257" spans="1:8" s="11" customFormat="1">
      <c r="A257" s="2" t="s">
        <v>109</v>
      </c>
      <c r="B257" s="2"/>
      <c r="C257" s="2"/>
      <c r="D257" s="2"/>
      <c r="E257" s="2"/>
      <c r="F257" s="2" t="s">
        <v>5</v>
      </c>
      <c r="G257" s="2"/>
      <c r="H257" s="2"/>
    </row>
    <row r="258" spans="1:8" s="11" customFormat="1">
      <c r="A258" s="5" t="s">
        <v>110</v>
      </c>
      <c r="B258" s="4"/>
      <c r="C258" s="4"/>
      <c r="D258" s="4"/>
      <c r="E258" s="4"/>
      <c r="F258" s="4"/>
      <c r="G258" s="4"/>
      <c r="H258" s="4"/>
    </row>
    <row r="259" spans="1:8" s="11" customFormat="1">
      <c r="A259" s="4"/>
      <c r="B259" s="4"/>
      <c r="C259" s="4"/>
      <c r="D259" s="4"/>
      <c r="E259" s="4"/>
      <c r="F259" s="4"/>
      <c r="G259" s="4"/>
      <c r="H259" s="4"/>
    </row>
    <row r="260" spans="1:8" s="11" customFormat="1">
      <c r="A260" s="1" t="s">
        <v>108</v>
      </c>
      <c r="B260" s="1"/>
      <c r="C260" s="1"/>
      <c r="D260" s="1"/>
      <c r="E260" s="1"/>
      <c r="F260" s="4"/>
      <c r="G260" s="4"/>
      <c r="H260" s="4"/>
    </row>
    <row r="261" spans="1:8" s="11" customFormat="1" ht="15"/>
    <row r="262" spans="1:8" s="11" customFormat="1" ht="15"/>
  </sheetData>
  <mergeCells count="20">
    <mergeCell ref="A206:H206"/>
    <mergeCell ref="A223:H223"/>
    <mergeCell ref="A231:H231"/>
    <mergeCell ref="A213:H213"/>
    <mergeCell ref="A218:H218"/>
    <mergeCell ref="A92:H92"/>
    <mergeCell ref="A150:H150"/>
    <mergeCell ref="A170:H170"/>
    <mergeCell ref="A192:H192"/>
    <mergeCell ref="A11:H11"/>
    <mergeCell ref="A36:H36"/>
    <mergeCell ref="A42:H42"/>
    <mergeCell ref="A65:H65"/>
    <mergeCell ref="A70:H70"/>
    <mergeCell ref="A6:H6"/>
    <mergeCell ref="A4:A5"/>
    <mergeCell ref="B4:B5"/>
    <mergeCell ref="C4:C5"/>
    <mergeCell ref="D4:D5"/>
    <mergeCell ref="E4:E5"/>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9"/>
  <sheetViews>
    <sheetView topLeftCell="A22" zoomScaleNormal="100" workbookViewId="0"/>
  </sheetViews>
  <sheetFormatPr defaultColWidth="8.85546875" defaultRowHeight="15"/>
  <cols>
    <col min="1" max="1" width="8.85546875" style="11"/>
    <col min="2" max="2" width="45" style="11" customWidth="1"/>
    <col min="3" max="3" width="22.85546875" style="11" customWidth="1"/>
    <col min="4" max="5" width="19.140625" style="11" customWidth="1"/>
    <col min="6" max="6" width="18.85546875" style="11" customWidth="1"/>
    <col min="7" max="7" width="15.5703125" style="11" customWidth="1"/>
    <col min="8" max="8" width="20.42578125" style="11" customWidth="1"/>
    <col min="9" max="9" width="18.85546875" style="11" customWidth="1"/>
    <col min="10" max="10" width="17.85546875" style="11" customWidth="1"/>
    <col min="11" max="16384" width="8.85546875" style="11"/>
  </cols>
  <sheetData>
    <row r="1" spans="1:10" ht="15.75">
      <c r="A1" s="9"/>
      <c r="B1" s="9"/>
      <c r="C1" s="9"/>
      <c r="D1" s="9"/>
      <c r="E1" s="9"/>
      <c r="F1" s="9"/>
      <c r="G1" s="9"/>
    </row>
    <row r="2" spans="1:10" ht="15.75">
      <c r="A2" s="9"/>
      <c r="B2" s="15" t="s">
        <v>51</v>
      </c>
      <c r="C2" s="347"/>
      <c r="D2" s="9"/>
      <c r="E2" s="9"/>
      <c r="F2" s="9"/>
      <c r="G2" s="9"/>
    </row>
    <row r="3" spans="1:10" ht="15.75">
      <c r="A3" s="9"/>
      <c r="B3" s="15"/>
      <c r="C3" s="347"/>
      <c r="D3" s="9"/>
      <c r="E3" s="9"/>
      <c r="F3" s="9"/>
      <c r="G3" s="9"/>
    </row>
    <row r="4" spans="1:10" ht="15.75">
      <c r="A4" s="9"/>
      <c r="B4" s="83" t="s">
        <v>3985</v>
      </c>
      <c r="C4" s="347"/>
      <c r="D4" s="9"/>
      <c r="E4" s="9"/>
      <c r="F4" s="9"/>
      <c r="G4" s="9"/>
    </row>
    <row r="5" spans="1:10" ht="15.75">
      <c r="A5" s="9"/>
      <c r="B5" s="15"/>
      <c r="C5" s="347"/>
      <c r="D5" s="9"/>
      <c r="E5" s="9"/>
      <c r="F5" s="9"/>
      <c r="G5" s="9"/>
    </row>
    <row r="6" spans="1:10" ht="15.75">
      <c r="A6" s="9"/>
      <c r="B6" s="20" t="s">
        <v>92</v>
      </c>
      <c r="C6" s="20"/>
      <c r="D6" s="9"/>
      <c r="E6" s="9"/>
      <c r="F6" s="9"/>
      <c r="G6" s="9"/>
    </row>
    <row r="7" spans="1:10" ht="15.75">
      <c r="A7" s="9"/>
      <c r="B7" s="463"/>
      <c r="C7" s="347"/>
      <c r="D7" s="9"/>
      <c r="E7" s="9"/>
      <c r="F7" s="9"/>
      <c r="G7" s="9"/>
    </row>
    <row r="8" spans="1:10" ht="63">
      <c r="A8" s="9"/>
      <c r="B8" s="26" t="s">
        <v>49</v>
      </c>
      <c r="C8" s="93" t="s">
        <v>74</v>
      </c>
      <c r="D8" s="93" t="s">
        <v>75</v>
      </c>
      <c r="E8" s="93" t="s">
        <v>76</v>
      </c>
      <c r="F8" s="93" t="s">
        <v>78</v>
      </c>
      <c r="G8" s="518" t="s">
        <v>77</v>
      </c>
      <c r="I8" s="13"/>
    </row>
    <row r="9" spans="1:10" ht="15.75">
      <c r="A9" s="9"/>
      <c r="B9" s="391">
        <v>45473</v>
      </c>
      <c r="C9" s="519">
        <v>287919937</v>
      </c>
      <c r="D9" s="519">
        <v>0</v>
      </c>
      <c r="E9" s="520">
        <f>C9+D9</f>
        <v>287919937</v>
      </c>
      <c r="F9" s="521">
        <v>1821547004</v>
      </c>
      <c r="G9" s="522">
        <f>E9/F9</f>
        <v>0.15806341333369184</v>
      </c>
      <c r="I9" s="13"/>
      <c r="J9" s="523"/>
    </row>
    <row r="10" spans="1:10" ht="15.75">
      <c r="A10" s="9"/>
      <c r="B10" s="391">
        <v>45504</v>
      </c>
      <c r="C10" s="519">
        <v>287325318.60000002</v>
      </c>
      <c r="D10" s="519">
        <v>3215992.3299999982</v>
      </c>
      <c r="E10" s="520">
        <f t="shared" ref="E10:E15" si="0">C10+D10</f>
        <v>290541310.93000001</v>
      </c>
      <c r="F10" s="524">
        <f>F9-E10</f>
        <v>1531005693.0699999</v>
      </c>
      <c r="G10" s="522">
        <f t="shared" ref="G10:G14" si="1">E10/F10</f>
        <v>0.18977154183365666</v>
      </c>
      <c r="I10" s="13"/>
      <c r="J10" s="523"/>
    </row>
    <row r="11" spans="1:10" ht="15.75">
      <c r="A11" s="9"/>
      <c r="B11" s="391">
        <v>45535</v>
      </c>
      <c r="C11" s="519">
        <v>290722286.85000002</v>
      </c>
      <c r="D11" s="519">
        <v>2843315</v>
      </c>
      <c r="E11" s="520">
        <f t="shared" si="0"/>
        <v>293565601.85000002</v>
      </c>
      <c r="F11" s="524">
        <f>F10-E11</f>
        <v>1237440091.2199998</v>
      </c>
      <c r="G11" s="522">
        <f t="shared" si="1"/>
        <v>0.23723621364212621</v>
      </c>
      <c r="I11" s="13"/>
      <c r="J11" s="523"/>
    </row>
    <row r="12" spans="1:10" ht="15.75">
      <c r="A12" s="9"/>
      <c r="B12" s="391">
        <v>45565</v>
      </c>
      <c r="C12" s="519">
        <v>289563436</v>
      </c>
      <c r="D12" s="519">
        <v>2873315</v>
      </c>
      <c r="E12" s="520">
        <f t="shared" si="0"/>
        <v>292436751</v>
      </c>
      <c r="F12" s="524">
        <f>F11-E12</f>
        <v>945003340.21999979</v>
      </c>
      <c r="G12" s="522">
        <f t="shared" si="1"/>
        <v>0.30945578555512809</v>
      </c>
      <c r="I12" s="13"/>
      <c r="J12" s="523"/>
    </row>
    <row r="13" spans="1:10" ht="15.75">
      <c r="A13" s="9"/>
      <c r="B13" s="391">
        <v>45596</v>
      </c>
      <c r="C13" s="519">
        <v>288100738.85000002</v>
      </c>
      <c r="D13" s="519">
        <v>5697212.5899999999</v>
      </c>
      <c r="E13" s="520">
        <f t="shared" si="0"/>
        <v>293797951.44</v>
      </c>
      <c r="F13" s="524">
        <f>F12-E13</f>
        <v>651205388.77999973</v>
      </c>
      <c r="G13" s="522">
        <f t="shared" si="1"/>
        <v>0.45116019692406961</v>
      </c>
      <c r="I13" s="13"/>
      <c r="J13" s="523"/>
    </row>
    <row r="14" spans="1:10" ht="15.75">
      <c r="A14" s="9"/>
      <c r="B14" s="391">
        <v>45626</v>
      </c>
      <c r="C14" s="519">
        <v>287796418</v>
      </c>
      <c r="D14" s="519">
        <v>0</v>
      </c>
      <c r="E14" s="520">
        <v>62971073.899999999</v>
      </c>
      <c r="F14" s="524">
        <f>F13-E14</f>
        <v>588234314.87999976</v>
      </c>
      <c r="G14" s="522">
        <f t="shared" si="1"/>
        <v>0.10705100383823433</v>
      </c>
      <c r="I14" s="13"/>
      <c r="J14" s="523"/>
    </row>
    <row r="15" spans="1:10" ht="15.75">
      <c r="A15" s="9"/>
      <c r="B15" s="391">
        <v>45657</v>
      </c>
      <c r="C15" s="519">
        <v>0</v>
      </c>
      <c r="D15" s="519">
        <v>0</v>
      </c>
      <c r="E15" s="520">
        <f t="shared" si="0"/>
        <v>0</v>
      </c>
      <c r="F15" s="387"/>
      <c r="G15" s="12"/>
      <c r="I15" s="525"/>
      <c r="J15" s="13"/>
    </row>
    <row r="16" spans="1:10" ht="15.75" hidden="1">
      <c r="A16" s="9"/>
      <c r="B16" s="391"/>
      <c r="C16" s="519"/>
      <c r="D16" s="519"/>
      <c r="E16" s="524"/>
      <c r="F16" s="12"/>
      <c r="G16" s="12"/>
    </row>
    <row r="17" spans="1:9" ht="15.75" hidden="1">
      <c r="A17" s="9"/>
      <c r="B17" s="391"/>
      <c r="C17" s="519"/>
      <c r="D17" s="519"/>
      <c r="E17" s="524"/>
      <c r="F17" s="12"/>
      <c r="G17" s="12"/>
    </row>
    <row r="18" spans="1:9" ht="15.75" hidden="1">
      <c r="A18" s="9"/>
      <c r="B18" s="391"/>
      <c r="C18" s="519"/>
      <c r="D18" s="519"/>
      <c r="E18" s="524"/>
      <c r="F18" s="12"/>
      <c r="G18" s="12"/>
    </row>
    <row r="19" spans="1:9" ht="15.75" hidden="1">
      <c r="A19" s="9"/>
      <c r="B19" s="391"/>
      <c r="C19" s="519"/>
      <c r="D19" s="519"/>
      <c r="E19" s="524"/>
      <c r="F19" s="12"/>
      <c r="G19" s="12"/>
    </row>
    <row r="20" spans="1:9" ht="15.75" hidden="1">
      <c r="A20" s="9"/>
      <c r="B20" s="391"/>
      <c r="C20" s="519"/>
      <c r="D20" s="519"/>
      <c r="E20" s="524"/>
      <c r="F20" s="12"/>
      <c r="G20" s="12"/>
    </row>
    <row r="21" spans="1:9" ht="15.75" hidden="1">
      <c r="A21" s="9"/>
      <c r="B21" s="391"/>
      <c r="C21" s="519"/>
      <c r="D21" s="519"/>
      <c r="E21" s="524"/>
      <c r="F21" s="12"/>
      <c r="G21" s="12"/>
    </row>
    <row r="22" spans="1:9" ht="15.75">
      <c r="A22" s="9"/>
      <c r="B22" s="526" t="s">
        <v>9</v>
      </c>
      <c r="C22" s="527">
        <f>SUM(C9:C21)</f>
        <v>1731428135.3000002</v>
      </c>
      <c r="D22" s="527">
        <f>SUM(D9:D21)</f>
        <v>14629834.919999998</v>
      </c>
      <c r="E22" s="528">
        <f>SUM(C22:D22)</f>
        <v>1746057970.2200003</v>
      </c>
      <c r="F22" s="529"/>
      <c r="G22" s="529"/>
    </row>
    <row r="23" spans="1:9" ht="18.75">
      <c r="A23" s="530"/>
      <c r="B23" s="531"/>
      <c r="C23" s="530"/>
    </row>
    <row r="24" spans="1:9" ht="19.5">
      <c r="A24" s="530"/>
      <c r="B24" s="388" t="s">
        <v>3078</v>
      </c>
      <c r="C24" s="532"/>
    </row>
    <row r="25" spans="1:9" ht="18.75">
      <c r="A25" s="530"/>
      <c r="B25" s="389" t="s">
        <v>3079</v>
      </c>
      <c r="C25" s="533"/>
      <c r="I25" s="525"/>
    </row>
    <row r="26" spans="1:9" ht="18.75">
      <c r="A26" s="530"/>
      <c r="B26" s="534" t="s">
        <v>3986</v>
      </c>
      <c r="C26" s="535"/>
      <c r="D26" s="345"/>
      <c r="E26" s="345"/>
      <c r="I26" s="525"/>
    </row>
    <row r="27" spans="1:9" ht="18.75">
      <c r="A27" s="530"/>
      <c r="B27" s="345" t="s">
        <v>3987</v>
      </c>
      <c r="C27" s="442">
        <v>3092631.55</v>
      </c>
      <c r="D27" s="345"/>
      <c r="E27" s="345"/>
      <c r="I27" s="525"/>
    </row>
    <row r="28" spans="1:9" ht="18.75">
      <c r="A28" s="530"/>
      <c r="B28" s="345" t="s">
        <v>3988</v>
      </c>
      <c r="C28" s="442">
        <v>6234782.6999999993</v>
      </c>
      <c r="D28" s="345"/>
      <c r="E28" s="345"/>
      <c r="I28" s="525"/>
    </row>
    <row r="29" spans="1:9" ht="18.75">
      <c r="A29" s="530"/>
      <c r="B29" s="345" t="s">
        <v>969</v>
      </c>
      <c r="C29" s="442">
        <v>2806379.3499999996</v>
      </c>
      <c r="D29" s="345"/>
      <c r="E29" s="345"/>
      <c r="I29" s="525"/>
    </row>
    <row r="30" spans="1:9" ht="18.75">
      <c r="A30" s="530"/>
      <c r="B30" s="345" t="s">
        <v>3989</v>
      </c>
      <c r="C30" s="442">
        <v>19423914.300000001</v>
      </c>
      <c r="D30" s="345"/>
      <c r="E30" s="345"/>
      <c r="I30" s="525"/>
    </row>
    <row r="31" spans="1:9" ht="18.75">
      <c r="A31" s="530"/>
      <c r="B31" s="345" t="s">
        <v>479</v>
      </c>
      <c r="C31" s="442">
        <v>156316297.39999998</v>
      </c>
      <c r="D31" s="345"/>
      <c r="E31" s="345"/>
      <c r="F31" s="525"/>
      <c r="I31" s="525"/>
    </row>
    <row r="32" spans="1:9" ht="18.75">
      <c r="A32" s="530"/>
      <c r="B32" s="345" t="s">
        <v>3990</v>
      </c>
      <c r="C32" s="442">
        <v>5521969.4499999993</v>
      </c>
      <c r="D32" s="345"/>
      <c r="E32" s="345"/>
      <c r="I32" s="525"/>
    </row>
    <row r="33" spans="1:9" ht="18.75">
      <c r="A33" s="530"/>
      <c r="B33" s="536" t="s">
        <v>3991</v>
      </c>
      <c r="C33" s="442">
        <v>5850532.5499999989</v>
      </c>
      <c r="D33" s="345"/>
      <c r="E33" s="345"/>
      <c r="I33" s="525"/>
    </row>
    <row r="34" spans="1:9" ht="18.75">
      <c r="A34" s="530"/>
      <c r="B34" s="33" t="s">
        <v>3992</v>
      </c>
      <c r="C34" s="442">
        <v>16646824.300000001</v>
      </c>
      <c r="D34" s="345"/>
      <c r="E34" s="345"/>
      <c r="I34" s="525"/>
    </row>
    <row r="35" spans="1:9" ht="18.75">
      <c r="A35" s="530"/>
      <c r="B35" s="33" t="s">
        <v>3993</v>
      </c>
      <c r="C35" s="442">
        <v>2114769.7000000002</v>
      </c>
      <c r="D35" s="345"/>
      <c r="E35" s="345"/>
      <c r="I35" s="525"/>
    </row>
    <row r="36" spans="1:9" ht="18.75">
      <c r="A36" s="530"/>
      <c r="B36" s="33" t="s">
        <v>3994</v>
      </c>
      <c r="C36" s="442">
        <v>2975817.1500000004</v>
      </c>
      <c r="D36" s="345"/>
      <c r="E36" s="345"/>
      <c r="I36" s="525"/>
    </row>
    <row r="37" spans="1:9" ht="18.75">
      <c r="A37" s="530"/>
      <c r="B37" s="33" t="s">
        <v>652</v>
      </c>
      <c r="C37" s="442">
        <v>3841425.6500000004</v>
      </c>
      <c r="D37" s="345"/>
      <c r="E37" s="345"/>
      <c r="I37" s="525"/>
    </row>
    <row r="38" spans="1:9" ht="18.75">
      <c r="A38" s="530"/>
      <c r="B38" s="70" t="s">
        <v>1126</v>
      </c>
      <c r="C38" s="537">
        <f>SUM(C27:C37)</f>
        <v>224825344.09999999</v>
      </c>
      <c r="D38" s="345"/>
      <c r="E38" s="345"/>
      <c r="I38" s="525"/>
    </row>
    <row r="39" spans="1:9" ht="18.75">
      <c r="A39" s="530"/>
      <c r="B39" s="538"/>
      <c r="C39" s="533"/>
    </row>
    <row r="40" spans="1:9" ht="63.75">
      <c r="A40" s="530"/>
      <c r="B40" s="384" t="s">
        <v>3067</v>
      </c>
      <c r="C40" s="384" t="s">
        <v>3068</v>
      </c>
      <c r="D40" s="385" t="s">
        <v>78</v>
      </c>
    </row>
    <row r="41" spans="1:9" ht="18.75">
      <c r="A41" s="530"/>
      <c r="B41" s="386" t="s">
        <v>3069</v>
      </c>
      <c r="C41" s="414">
        <v>823321865.45000005</v>
      </c>
      <c r="D41" s="414">
        <v>1206289306</v>
      </c>
      <c r="H41" s="13"/>
    </row>
    <row r="42" spans="1:9" ht="18.75">
      <c r="A42" s="530"/>
      <c r="B42" s="386" t="s">
        <v>3070</v>
      </c>
      <c r="C42" s="414">
        <v>906876792.00999999</v>
      </c>
      <c r="D42" s="414">
        <v>1792016285</v>
      </c>
      <c r="H42" s="13"/>
    </row>
    <row r="43" spans="1:9" ht="18.75">
      <c r="A43" s="530"/>
      <c r="B43" s="386" t="s">
        <v>309</v>
      </c>
      <c r="C43" s="414">
        <v>1636503415.7</v>
      </c>
      <c r="D43" s="414">
        <v>2989752625</v>
      </c>
      <c r="H43" s="13"/>
    </row>
    <row r="44" spans="1:9" ht="18.75">
      <c r="A44" s="530"/>
      <c r="B44" s="386" t="s">
        <v>310</v>
      </c>
      <c r="C44" s="414">
        <v>1570268134</v>
      </c>
      <c r="D44" s="414">
        <v>1991174803</v>
      </c>
      <c r="H44" s="13"/>
    </row>
    <row r="45" spans="1:9" ht="18.75">
      <c r="A45" s="530"/>
      <c r="B45" s="386" t="s">
        <v>311</v>
      </c>
      <c r="C45" s="414">
        <v>1783643252</v>
      </c>
      <c r="D45" s="414">
        <v>3376063581</v>
      </c>
      <c r="H45" s="13"/>
    </row>
    <row r="46" spans="1:9" ht="18.75">
      <c r="A46" s="530"/>
      <c r="B46" s="386" t="s">
        <v>3071</v>
      </c>
      <c r="C46" s="414">
        <v>1657353152.3099999</v>
      </c>
      <c r="D46" s="414">
        <v>2059871917</v>
      </c>
      <c r="H46" s="13"/>
    </row>
    <row r="47" spans="1:9" ht="18.75">
      <c r="A47" s="530"/>
      <c r="B47" s="386" t="s">
        <v>312</v>
      </c>
      <c r="C47" s="414">
        <v>1746057970.2200003</v>
      </c>
      <c r="D47" s="414">
        <v>1821547004</v>
      </c>
      <c r="H47" s="13"/>
    </row>
    <row r="48" spans="1:9" ht="18.75">
      <c r="A48" s="530"/>
      <c r="B48" s="538"/>
      <c r="C48" s="533"/>
      <c r="H48" s="13"/>
    </row>
    <row r="49" spans="1:8" ht="18.75">
      <c r="A49" s="530"/>
      <c r="B49" s="539"/>
      <c r="C49" s="533"/>
      <c r="G49" s="2"/>
      <c r="H49" s="13"/>
    </row>
    <row r="50" spans="1:8" ht="18.75">
      <c r="A50" s="530"/>
      <c r="B50" s="1" t="s">
        <v>50</v>
      </c>
      <c r="C50" s="1"/>
      <c r="D50" s="1"/>
      <c r="E50" s="2" t="s">
        <v>5</v>
      </c>
      <c r="F50" s="2"/>
      <c r="G50" s="4"/>
      <c r="H50" s="13"/>
    </row>
    <row r="51" spans="1:8" ht="18.75">
      <c r="A51" s="530"/>
      <c r="B51" s="5" t="s">
        <v>110</v>
      </c>
      <c r="C51" s="347"/>
      <c r="D51" s="347"/>
      <c r="E51" s="347"/>
      <c r="F51" s="4"/>
      <c r="G51" s="4"/>
      <c r="H51" s="13"/>
    </row>
    <row r="52" spans="1:8" ht="18.75">
      <c r="A52" s="530"/>
      <c r="B52" s="347"/>
      <c r="C52" s="347"/>
      <c r="D52" s="347"/>
      <c r="E52" s="347"/>
      <c r="F52" s="4"/>
      <c r="G52" s="4"/>
      <c r="H52" s="13"/>
    </row>
    <row r="53" spans="1:8" ht="18.75">
      <c r="A53" s="530"/>
      <c r="B53" s="1" t="s">
        <v>108</v>
      </c>
      <c r="C53" s="1"/>
      <c r="D53" s="1"/>
      <c r="E53" s="347"/>
      <c r="F53" s="4"/>
      <c r="G53" s="4"/>
      <c r="H53" s="13"/>
    </row>
    <row r="54" spans="1:8" ht="18.75">
      <c r="A54" s="530"/>
      <c r="B54" s="4"/>
      <c r="C54" s="4"/>
      <c r="D54" s="4"/>
      <c r="E54" s="4"/>
      <c r="F54" s="4"/>
      <c r="G54" s="4"/>
      <c r="H54" s="13"/>
    </row>
    <row r="55" spans="1:8" ht="15.75">
      <c r="B55" s="4"/>
      <c r="C55" s="4"/>
      <c r="D55" s="4"/>
      <c r="E55" s="4"/>
      <c r="F55" s="4"/>
      <c r="G55" s="4"/>
    </row>
    <row r="56" spans="1:8" ht="15.75">
      <c r="B56" s="2" t="s">
        <v>109</v>
      </c>
      <c r="C56" s="2"/>
      <c r="D56" s="2"/>
      <c r="E56" s="2" t="s">
        <v>5</v>
      </c>
      <c r="F56" s="2"/>
      <c r="G56" s="2"/>
    </row>
    <row r="57" spans="1:8" ht="15.75">
      <c r="B57" s="5" t="s">
        <v>110</v>
      </c>
      <c r="C57" s="4"/>
      <c r="D57" s="4"/>
      <c r="E57" s="4"/>
      <c r="F57" s="4"/>
      <c r="G57" s="4"/>
    </row>
    <row r="58" spans="1:8" ht="15.75">
      <c r="B58" s="4"/>
      <c r="C58" s="4"/>
      <c r="D58" s="4"/>
      <c r="E58" s="4"/>
      <c r="F58" s="4"/>
      <c r="G58" s="4"/>
    </row>
    <row r="59" spans="1:8" ht="15.75">
      <c r="B59" s="1" t="s">
        <v>108</v>
      </c>
      <c r="C59" s="1"/>
      <c r="D59" s="1"/>
      <c r="E59" s="4"/>
      <c r="F59" s="4"/>
      <c r="G59" s="4"/>
    </row>
  </sheetData>
  <pageMargins left="0.70866141732283472" right="0.70866141732283472" top="0.74803149606299213" bottom="0.74803149606299213" header="0.31496062992125984" footer="0.31496062992125984"/>
  <pageSetup scale="95" fitToHeight="0" orientation="landscape" horizontalDpi="4294967295" verticalDpi="4294967295"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topLeftCell="A4" zoomScaleNormal="100" workbookViewId="0">
      <selection activeCell="D11" sqref="D11"/>
    </sheetView>
  </sheetViews>
  <sheetFormatPr defaultColWidth="8.85546875" defaultRowHeight="15"/>
  <cols>
    <col min="1" max="1" width="25.85546875" style="11" customWidth="1"/>
    <col min="2" max="2" width="19.140625" style="11" customWidth="1"/>
    <col min="3" max="3" width="15.42578125" style="11" customWidth="1"/>
    <col min="4" max="4" width="13.140625" style="11" customWidth="1"/>
    <col min="5" max="5" width="12" style="11" customWidth="1"/>
    <col min="6" max="6" width="24.85546875" style="11" customWidth="1"/>
    <col min="7" max="16384" width="8.85546875" style="11"/>
  </cols>
  <sheetData>
    <row r="1" spans="1:7" ht="15.75">
      <c r="A1" s="15" t="s">
        <v>59</v>
      </c>
      <c r="B1" s="3"/>
      <c r="C1" s="9"/>
      <c r="D1" s="9"/>
      <c r="E1" s="9"/>
      <c r="F1" s="9"/>
    </row>
    <row r="2" spans="1:7" ht="15.75">
      <c r="A2" s="15"/>
      <c r="B2" s="3"/>
      <c r="C2" s="9"/>
      <c r="D2" s="9"/>
      <c r="E2" s="9"/>
      <c r="F2" s="9"/>
    </row>
    <row r="3" spans="1:7" s="79" customFormat="1" ht="15.75">
      <c r="A3" s="347"/>
      <c r="B3" s="83" t="s">
        <v>308</v>
      </c>
      <c r="C3" s="347"/>
      <c r="D3" s="347"/>
      <c r="E3" s="347"/>
      <c r="F3" s="347"/>
      <c r="G3" s="347"/>
    </row>
    <row r="4" spans="1:7" ht="15.75">
      <c r="A4" s="6"/>
      <c r="B4" s="21"/>
      <c r="C4" s="21"/>
      <c r="D4" s="21"/>
      <c r="E4" s="21"/>
      <c r="F4" s="21"/>
    </row>
    <row r="5" spans="1:7" s="79" customFormat="1" ht="15.75">
      <c r="A5" s="837" t="s">
        <v>93</v>
      </c>
      <c r="B5" s="837"/>
      <c r="C5" s="837"/>
      <c r="D5" s="837"/>
      <c r="E5" s="837"/>
      <c r="F5" s="837"/>
    </row>
    <row r="6" spans="1:7" ht="15.75">
      <c r="A6" s="9"/>
      <c r="B6" s="9"/>
      <c r="C6" s="9"/>
      <c r="D6" s="9"/>
      <c r="E6" s="9"/>
      <c r="F6" s="9"/>
    </row>
    <row r="7" spans="1:7" ht="34.5" customHeight="1">
      <c r="A7" s="840" t="s">
        <v>55</v>
      </c>
      <c r="B7" s="841" t="s">
        <v>56</v>
      </c>
      <c r="C7" s="841" t="s">
        <v>60</v>
      </c>
      <c r="D7" s="841" t="s">
        <v>57</v>
      </c>
      <c r="E7" s="841" t="s">
        <v>58</v>
      </c>
      <c r="F7" s="838" t="s">
        <v>82</v>
      </c>
    </row>
    <row r="8" spans="1:7">
      <c r="A8" s="840"/>
      <c r="B8" s="841"/>
      <c r="C8" s="841"/>
      <c r="D8" s="841"/>
      <c r="E8" s="841"/>
      <c r="F8" s="839"/>
    </row>
    <row r="9" spans="1:7" ht="63.75" thickBot="1">
      <c r="A9" s="22" t="s">
        <v>3146</v>
      </c>
      <c r="B9" s="19">
        <v>1</v>
      </c>
      <c r="C9" s="18" t="s">
        <v>3147</v>
      </c>
      <c r="D9" s="16" t="s">
        <v>3148</v>
      </c>
      <c r="E9" s="16" t="s">
        <v>3149</v>
      </c>
      <c r="F9" s="17">
        <v>506815</v>
      </c>
    </row>
    <row r="10" spans="1:7" ht="16.5" thickBot="1">
      <c r="A10" s="22"/>
      <c r="B10" s="19"/>
      <c r="C10" s="18"/>
      <c r="D10" s="16"/>
      <c r="E10" s="16"/>
      <c r="F10" s="17"/>
    </row>
    <row r="11" spans="1:7" ht="16.5" thickBot="1">
      <c r="A11" s="22"/>
      <c r="B11" s="19"/>
      <c r="C11" s="18"/>
      <c r="D11" s="16"/>
      <c r="E11" s="16"/>
      <c r="F11" s="17"/>
    </row>
    <row r="12" spans="1:7" ht="16.5" thickBot="1">
      <c r="A12" s="22"/>
      <c r="B12" s="19"/>
      <c r="C12" s="18"/>
      <c r="D12" s="16"/>
      <c r="E12" s="16"/>
      <c r="F12" s="17"/>
    </row>
    <row r="13" spans="1:7" ht="16.5" thickBot="1">
      <c r="A13" s="22"/>
      <c r="B13" s="19"/>
      <c r="C13" s="18"/>
      <c r="D13" s="16"/>
      <c r="E13" s="16"/>
      <c r="F13" s="17"/>
    </row>
    <row r="14" spans="1:7" ht="16.5" thickBot="1">
      <c r="A14" s="22"/>
      <c r="B14" s="19"/>
      <c r="C14" s="18"/>
      <c r="D14" s="16"/>
      <c r="E14" s="16"/>
      <c r="F14" s="17"/>
    </row>
    <row r="15" spans="1:7" ht="16.5" thickBot="1">
      <c r="A15" s="22"/>
      <c r="B15" s="19"/>
      <c r="C15" s="18"/>
      <c r="D15" s="16"/>
      <c r="E15" s="16"/>
      <c r="F15" s="17"/>
    </row>
    <row r="16" spans="1:7" ht="16.5" thickBot="1">
      <c r="A16" s="22"/>
      <c r="B16" s="19"/>
      <c r="C16" s="18"/>
      <c r="D16" s="16"/>
      <c r="E16" s="16"/>
      <c r="F16" s="17"/>
    </row>
    <row r="17" spans="1:6" ht="16.5" thickBot="1">
      <c r="A17" s="22"/>
      <c r="B17" s="19"/>
      <c r="C17" s="18"/>
      <c r="D17" s="16"/>
      <c r="E17" s="16"/>
      <c r="F17" s="17"/>
    </row>
    <row r="18" spans="1:6" ht="16.5" thickBot="1">
      <c r="A18" s="22"/>
      <c r="B18" s="19"/>
      <c r="C18" s="18"/>
      <c r="D18" s="16"/>
      <c r="E18" s="16"/>
      <c r="F18" s="17"/>
    </row>
    <row r="21" spans="1:6" ht="15.75">
      <c r="A21" s="1" t="s">
        <v>50</v>
      </c>
      <c r="B21" s="1"/>
      <c r="C21" s="1"/>
      <c r="D21" s="2" t="s">
        <v>5</v>
      </c>
      <c r="E21" s="2"/>
      <c r="F21" s="2"/>
    </row>
    <row r="22" spans="1:6" ht="15.75">
      <c r="A22" s="5" t="s">
        <v>110</v>
      </c>
      <c r="B22" s="3"/>
      <c r="C22" s="3"/>
      <c r="D22" s="3"/>
      <c r="E22" s="4"/>
      <c r="F22" s="4"/>
    </row>
    <row r="23" spans="1:6" ht="15.75">
      <c r="A23" s="3"/>
      <c r="B23" s="3"/>
      <c r="C23" s="3"/>
      <c r="D23" s="3"/>
      <c r="E23" s="4"/>
      <c r="F23" s="4"/>
    </row>
    <row r="24" spans="1:6" ht="15.75">
      <c r="A24" s="1" t="s">
        <v>108</v>
      </c>
      <c r="B24" s="1"/>
      <c r="C24" s="1"/>
      <c r="D24" s="3"/>
      <c r="E24" s="4"/>
      <c r="F24" s="4"/>
    </row>
    <row r="25" spans="1:6" ht="15.75">
      <c r="A25" s="4"/>
      <c r="B25" s="4"/>
      <c r="C25" s="4"/>
      <c r="D25" s="4"/>
      <c r="E25" s="4"/>
      <c r="F25" s="4"/>
    </row>
    <row r="26" spans="1:6" ht="15.75">
      <c r="A26" s="4"/>
      <c r="B26" s="4"/>
      <c r="C26" s="4"/>
      <c r="D26" s="4"/>
      <c r="E26" s="4"/>
      <c r="F26" s="4"/>
    </row>
    <row r="27" spans="1:6" ht="15.75">
      <c r="A27" s="2" t="s">
        <v>109</v>
      </c>
      <c r="B27" s="2"/>
      <c r="C27" s="2"/>
      <c r="D27" s="2" t="s">
        <v>5</v>
      </c>
      <c r="E27" s="2"/>
      <c r="F27" s="2"/>
    </row>
    <row r="28" spans="1:6" ht="15.75">
      <c r="A28" s="5" t="s">
        <v>110</v>
      </c>
      <c r="B28" s="4"/>
      <c r="C28" s="4"/>
      <c r="D28" s="4"/>
      <c r="E28" s="4"/>
      <c r="F28" s="4"/>
    </row>
    <row r="29" spans="1:6" ht="15.75">
      <c r="A29" s="4"/>
      <c r="B29" s="4"/>
      <c r="C29" s="4"/>
      <c r="D29" s="4"/>
      <c r="E29" s="4"/>
      <c r="F29" s="4"/>
    </row>
    <row r="30" spans="1:6" ht="15.75">
      <c r="A30" s="1" t="s">
        <v>108</v>
      </c>
      <c r="B30" s="1"/>
      <c r="C30" s="1"/>
      <c r="D30" s="4"/>
      <c r="E30" s="4"/>
      <c r="F30" s="4"/>
    </row>
  </sheetData>
  <mergeCells count="7">
    <mergeCell ref="A5:F5"/>
    <mergeCell ref="F7:F8"/>
    <mergeCell ref="A7:A8"/>
    <mergeCell ref="B7:B8"/>
    <mergeCell ref="C7:C8"/>
    <mergeCell ref="D7:D8"/>
    <mergeCell ref="E7:E8"/>
  </mergeCells>
  <pageMargins left="0.70866141732283472" right="0.70866141732283472" top="0.74803149606299213" bottom="0.74803149606299213" header="0.31496062992125984" footer="0.31496062992125984"/>
  <pageSetup fitToHeight="0" orientation="landscape" horizontalDpi="4294967295" verticalDpi="4294967295"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9"/>
  <sheetViews>
    <sheetView zoomScaleNormal="100" workbookViewId="0">
      <selection activeCell="C8" sqref="C8"/>
    </sheetView>
  </sheetViews>
  <sheetFormatPr defaultColWidth="8.85546875" defaultRowHeight="15"/>
  <cols>
    <col min="1" max="1" width="9.5703125" style="11" customWidth="1"/>
    <col min="2" max="3" width="18.85546875" style="11" customWidth="1"/>
    <col min="4" max="4" width="19.140625" style="11" customWidth="1"/>
    <col min="5" max="5" width="14.140625" style="11" customWidth="1"/>
    <col min="6" max="6" width="17.140625" style="11" customWidth="1"/>
    <col min="7" max="16384" width="8.85546875" style="11"/>
  </cols>
  <sheetData>
    <row r="1" spans="1:6" ht="15.75">
      <c r="A1" s="15" t="s">
        <v>65</v>
      </c>
      <c r="B1" s="3"/>
      <c r="C1" s="9"/>
      <c r="D1" s="9"/>
      <c r="E1" s="9"/>
      <c r="F1" s="9"/>
    </row>
    <row r="2" spans="1:6" ht="15.75">
      <c r="A2" s="15"/>
      <c r="B2" s="3"/>
      <c r="C2" s="9"/>
      <c r="D2" s="9"/>
      <c r="E2" s="9"/>
      <c r="F2" s="9"/>
    </row>
    <row r="3" spans="1:6" ht="15.75">
      <c r="A3" s="843" t="s">
        <v>112</v>
      </c>
      <c r="B3" s="843"/>
      <c r="C3" s="843"/>
      <c r="D3" s="843"/>
      <c r="E3" s="843"/>
      <c r="F3" s="843"/>
    </row>
    <row r="4" spans="1:6" ht="15.75">
      <c r="A4" s="6"/>
      <c r="B4" s="21"/>
      <c r="C4" s="21"/>
      <c r="D4" s="21"/>
      <c r="E4" s="21"/>
      <c r="F4" s="21"/>
    </row>
    <row r="5" spans="1:6" ht="15.75">
      <c r="A5" s="843" t="s">
        <v>94</v>
      </c>
      <c r="B5" s="843"/>
      <c r="C5" s="843"/>
      <c r="D5" s="843"/>
      <c r="E5" s="843"/>
      <c r="F5" s="843"/>
    </row>
    <row r="6" spans="1:6" ht="31.5">
      <c r="A6" s="845" t="s">
        <v>66</v>
      </c>
      <c r="B6" s="842" t="s">
        <v>67</v>
      </c>
      <c r="C6" s="842" t="s">
        <v>83</v>
      </c>
      <c r="D6" s="27" t="s">
        <v>68</v>
      </c>
      <c r="E6" s="27" t="s">
        <v>70</v>
      </c>
      <c r="F6" s="27" t="s">
        <v>71</v>
      </c>
    </row>
    <row r="7" spans="1:6" ht="15.75">
      <c r="A7" s="846"/>
      <c r="B7" s="842"/>
      <c r="C7" s="844"/>
      <c r="D7" s="27" t="s">
        <v>69</v>
      </c>
      <c r="E7" s="27" t="s">
        <v>69</v>
      </c>
      <c r="F7" s="28" t="s">
        <v>69</v>
      </c>
    </row>
    <row r="8" spans="1:6" ht="15.75">
      <c r="A8" s="29">
        <v>1</v>
      </c>
      <c r="B8" s="29"/>
      <c r="C8" s="29"/>
      <c r="D8" s="29"/>
      <c r="E8" s="29"/>
      <c r="F8" s="29"/>
    </row>
    <row r="9" spans="1:6" ht="15.75">
      <c r="A9" s="29">
        <v>2</v>
      </c>
      <c r="B9" s="29"/>
      <c r="C9" s="29"/>
      <c r="D9" s="29"/>
      <c r="E9" s="29"/>
      <c r="F9" s="29"/>
    </row>
    <row r="10" spans="1:6" ht="15.75">
      <c r="A10" s="29">
        <v>3</v>
      </c>
      <c r="B10" s="29"/>
      <c r="C10" s="29"/>
      <c r="D10" s="29"/>
      <c r="E10" s="29"/>
      <c r="F10" s="29"/>
    </row>
    <row r="11" spans="1:6" ht="15.75">
      <c r="A11" s="29">
        <v>4</v>
      </c>
      <c r="B11" s="29"/>
      <c r="C11" s="29"/>
      <c r="D11" s="29"/>
      <c r="E11" s="29"/>
      <c r="F11" s="29"/>
    </row>
    <row r="12" spans="1:6" ht="15.75">
      <c r="A12" s="29">
        <v>5</v>
      </c>
      <c r="B12" s="29"/>
      <c r="C12" s="29"/>
      <c r="D12" s="29"/>
      <c r="E12" s="29"/>
      <c r="F12" s="29"/>
    </row>
    <row r="13" spans="1:6" ht="15.75">
      <c r="A13" s="29">
        <v>6</v>
      </c>
      <c r="B13" s="29"/>
      <c r="C13" s="29"/>
      <c r="D13" s="29"/>
      <c r="E13" s="29"/>
      <c r="F13" s="29"/>
    </row>
    <row r="14" spans="1:6" ht="15.75">
      <c r="A14" s="29">
        <v>7</v>
      </c>
      <c r="B14" s="29"/>
      <c r="C14" s="29"/>
      <c r="D14" s="29"/>
      <c r="E14" s="29"/>
      <c r="F14" s="29"/>
    </row>
    <row r="15" spans="1:6" ht="15.75">
      <c r="A15" s="29">
        <v>8</v>
      </c>
      <c r="B15" s="29"/>
      <c r="C15" s="29"/>
      <c r="D15" s="29"/>
      <c r="E15" s="29"/>
      <c r="F15" s="29"/>
    </row>
    <row r="16" spans="1:6" ht="15.75">
      <c r="A16" s="29">
        <v>9</v>
      </c>
      <c r="B16" s="29"/>
      <c r="C16" s="29"/>
      <c r="D16" s="29"/>
      <c r="E16" s="29"/>
      <c r="F16" s="29"/>
    </row>
    <row r="17" spans="1:6" ht="15.75">
      <c r="A17" s="29">
        <v>10</v>
      </c>
      <c r="B17" s="29"/>
      <c r="C17" s="29"/>
      <c r="D17" s="29"/>
      <c r="E17" s="29"/>
      <c r="F17" s="29"/>
    </row>
    <row r="20" spans="1:6" ht="15.75">
      <c r="A20" s="1" t="s">
        <v>50</v>
      </c>
      <c r="B20" s="1"/>
      <c r="C20" s="1"/>
      <c r="D20" s="2" t="s">
        <v>5</v>
      </c>
      <c r="E20" s="2"/>
      <c r="F20" s="2"/>
    </row>
    <row r="21" spans="1:6" ht="15.75">
      <c r="A21" s="5" t="s">
        <v>110</v>
      </c>
      <c r="B21" s="3"/>
      <c r="C21" s="3"/>
      <c r="D21" s="3"/>
      <c r="E21" s="4"/>
      <c r="F21" s="4"/>
    </row>
    <row r="22" spans="1:6" ht="15.75">
      <c r="A22" s="3"/>
      <c r="B22" s="3"/>
      <c r="C22" s="3"/>
      <c r="D22" s="3"/>
      <c r="E22" s="4"/>
      <c r="F22" s="4"/>
    </row>
    <row r="23" spans="1:6" ht="15.75">
      <c r="A23" s="1" t="s">
        <v>108</v>
      </c>
      <c r="B23" s="1"/>
      <c r="C23" s="1"/>
      <c r="D23" s="3"/>
      <c r="E23" s="4"/>
      <c r="F23" s="4"/>
    </row>
    <row r="24" spans="1:6" ht="15.75">
      <c r="A24" s="4"/>
      <c r="B24" s="4"/>
      <c r="C24" s="4"/>
      <c r="D24" s="4"/>
      <c r="E24" s="4"/>
      <c r="F24" s="4"/>
    </row>
    <row r="25" spans="1:6" ht="15.75">
      <c r="A25" s="4"/>
      <c r="B25" s="4"/>
      <c r="C25" s="4"/>
      <c r="D25" s="4"/>
      <c r="E25" s="4"/>
      <c r="F25" s="4"/>
    </row>
    <row r="26" spans="1:6" ht="15.75">
      <c r="A26" s="2" t="s">
        <v>109</v>
      </c>
      <c r="B26" s="2"/>
      <c r="C26" s="2"/>
      <c r="D26" s="2" t="s">
        <v>5</v>
      </c>
      <c r="E26" s="2"/>
      <c r="F26" s="2"/>
    </row>
    <row r="27" spans="1:6" ht="15.75">
      <c r="A27" s="5" t="s">
        <v>110</v>
      </c>
      <c r="B27" s="4"/>
      <c r="C27" s="4"/>
      <c r="D27" s="4"/>
      <c r="E27" s="4"/>
      <c r="F27" s="4"/>
    </row>
    <row r="28" spans="1:6" ht="15.75">
      <c r="A28" s="4"/>
      <c r="B28" s="4"/>
      <c r="C28" s="4"/>
      <c r="D28" s="4"/>
      <c r="E28" s="4"/>
      <c r="F28" s="4"/>
    </row>
    <row r="29" spans="1:6" ht="15.75">
      <c r="A29" s="1" t="s">
        <v>108</v>
      </c>
      <c r="B29" s="1"/>
      <c r="C29" s="1"/>
      <c r="D29" s="4"/>
      <c r="E29" s="4"/>
      <c r="F29" s="4"/>
    </row>
  </sheetData>
  <mergeCells count="5">
    <mergeCell ref="B6:B7"/>
    <mergeCell ref="A3:F3"/>
    <mergeCell ref="A5:F5"/>
    <mergeCell ref="C6:C7"/>
    <mergeCell ref="A6:A7"/>
  </mergeCells>
  <pageMargins left="0.70866141732283472" right="0.70866141732283472" top="0.74803149606299213" bottom="0.74803149606299213" header="0.31496062992125984" footer="0.31496062992125984"/>
  <pageSetup paperSize="9" scale="89" fitToHeight="0" orientation="portrait" horizontalDpi="360" verticalDpi="36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5"/>
  <sheetViews>
    <sheetView topLeftCell="A64" zoomScaleNormal="100" workbookViewId="0">
      <selection activeCell="D12" sqref="D12"/>
    </sheetView>
  </sheetViews>
  <sheetFormatPr defaultColWidth="8.5703125" defaultRowHeight="15.75"/>
  <cols>
    <col min="1" max="1" width="24.85546875" style="474" customWidth="1"/>
    <col min="2" max="2" width="81.85546875" style="474" customWidth="1"/>
    <col min="3" max="3" width="30.5703125" style="475" customWidth="1"/>
    <col min="4" max="4" width="24.140625" style="474" customWidth="1"/>
    <col min="5" max="5" width="29.5703125" style="474" customWidth="1"/>
    <col min="6" max="6" width="20.42578125" style="476" customWidth="1"/>
    <col min="7" max="7" width="60.5703125" style="474" customWidth="1"/>
    <col min="8" max="10" width="8.5703125" style="474" customWidth="1"/>
    <col min="11" max="11" width="28" style="474" customWidth="1"/>
    <col min="12" max="12" width="8.5703125" style="474" customWidth="1"/>
    <col min="13" max="13" width="29.85546875" style="474" customWidth="1"/>
    <col min="14" max="16384" width="8.5703125" style="474"/>
  </cols>
  <sheetData>
    <row r="1" spans="1:7">
      <c r="A1" s="473" t="s">
        <v>72</v>
      </c>
    </row>
    <row r="2" spans="1:7">
      <c r="A2" s="473"/>
    </row>
    <row r="3" spans="1:7">
      <c r="A3" s="847" t="s">
        <v>308</v>
      </c>
      <c r="B3" s="847"/>
      <c r="C3" s="847"/>
      <c r="D3" s="847"/>
      <c r="E3" s="847"/>
    </row>
    <row r="4" spans="1:7">
      <c r="A4" s="473"/>
    </row>
    <row r="5" spans="1:7">
      <c r="A5" s="847" t="s">
        <v>95</v>
      </c>
      <c r="B5" s="847"/>
      <c r="C5" s="847"/>
      <c r="D5" s="847"/>
      <c r="E5" s="847"/>
      <c r="F5" s="848"/>
    </row>
    <row r="7" spans="1:7" ht="47.25">
      <c r="A7" s="477" t="s">
        <v>111</v>
      </c>
      <c r="B7" s="477" t="s">
        <v>61</v>
      </c>
      <c r="C7" s="67" t="s">
        <v>62</v>
      </c>
      <c r="D7" s="477" t="s">
        <v>84</v>
      </c>
      <c r="E7" s="477" t="s">
        <v>63</v>
      </c>
      <c r="F7" s="478" t="s">
        <v>117</v>
      </c>
      <c r="G7" s="477" t="s">
        <v>64</v>
      </c>
    </row>
    <row r="8" spans="1:7">
      <c r="A8" s="82">
        <v>1</v>
      </c>
      <c r="B8" s="82" t="s">
        <v>313</v>
      </c>
      <c r="C8" s="479">
        <v>1000170441</v>
      </c>
      <c r="D8" s="480">
        <v>41365</v>
      </c>
      <c r="E8" s="60" t="s">
        <v>314</v>
      </c>
      <c r="F8" s="481">
        <v>315891.40000000002</v>
      </c>
      <c r="G8" s="482" t="s">
        <v>315</v>
      </c>
    </row>
    <row r="9" spans="1:7">
      <c r="A9" s="82">
        <v>2</v>
      </c>
      <c r="B9" s="82" t="s">
        <v>316</v>
      </c>
      <c r="C9" s="483">
        <v>1000170476</v>
      </c>
      <c r="D9" s="480">
        <v>41365</v>
      </c>
      <c r="E9" s="60" t="s">
        <v>317</v>
      </c>
      <c r="F9" s="481">
        <v>632835.30000000005</v>
      </c>
      <c r="G9" s="482" t="s">
        <v>318</v>
      </c>
    </row>
    <row r="10" spans="1:7">
      <c r="A10" s="82">
        <v>3</v>
      </c>
      <c r="B10" s="82" t="s">
        <v>319</v>
      </c>
      <c r="C10" s="483">
        <v>1000170697</v>
      </c>
      <c r="D10" s="480">
        <v>41365</v>
      </c>
      <c r="E10" s="60" t="s">
        <v>320</v>
      </c>
      <c r="F10" s="481">
        <v>1045708682.3</v>
      </c>
      <c r="G10" s="482" t="s">
        <v>321</v>
      </c>
    </row>
    <row r="11" spans="1:7">
      <c r="A11" s="82">
        <v>4</v>
      </c>
      <c r="B11" s="82" t="s">
        <v>322</v>
      </c>
      <c r="C11" s="483">
        <v>1000282223</v>
      </c>
      <c r="D11" s="480">
        <v>42031</v>
      </c>
      <c r="E11" s="60" t="s">
        <v>323</v>
      </c>
      <c r="F11" s="481">
        <v>735830.05</v>
      </c>
      <c r="G11" s="482" t="s">
        <v>324</v>
      </c>
    </row>
    <row r="12" spans="1:7">
      <c r="A12" s="82">
        <v>5</v>
      </c>
      <c r="B12" s="82" t="s">
        <v>325</v>
      </c>
      <c r="C12" s="483">
        <v>1000230649</v>
      </c>
      <c r="D12" s="480">
        <v>42094</v>
      </c>
      <c r="E12" s="60" t="s">
        <v>326</v>
      </c>
      <c r="F12" s="481">
        <v>30738159.699999999</v>
      </c>
      <c r="G12" s="482" t="s">
        <v>327</v>
      </c>
    </row>
    <row r="13" spans="1:7">
      <c r="A13" s="82">
        <v>6</v>
      </c>
      <c r="B13" s="82" t="s">
        <v>328</v>
      </c>
      <c r="C13" s="483">
        <v>1000325526</v>
      </c>
      <c r="D13" s="480">
        <v>42831</v>
      </c>
      <c r="E13" s="60" t="s">
        <v>329</v>
      </c>
      <c r="F13" s="481">
        <v>5054.5</v>
      </c>
      <c r="G13" s="482" t="s">
        <v>330</v>
      </c>
    </row>
    <row r="14" spans="1:7">
      <c r="A14" s="82">
        <v>7</v>
      </c>
      <c r="B14" s="82" t="s">
        <v>331</v>
      </c>
      <c r="C14" s="483">
        <v>1000440527</v>
      </c>
      <c r="D14" s="480">
        <v>43882</v>
      </c>
      <c r="E14" s="60" t="s">
        <v>332</v>
      </c>
      <c r="F14" s="481">
        <v>33473</v>
      </c>
      <c r="G14" s="482" t="s">
        <v>315</v>
      </c>
    </row>
    <row r="15" spans="1:7">
      <c r="A15" s="82">
        <v>8</v>
      </c>
      <c r="B15" s="82" t="s">
        <v>333</v>
      </c>
      <c r="C15" s="483">
        <v>1000366807</v>
      </c>
      <c r="D15" s="480">
        <v>43147</v>
      </c>
      <c r="E15" s="60" t="s">
        <v>317</v>
      </c>
      <c r="F15" s="481">
        <v>0</v>
      </c>
      <c r="G15" s="482" t="s">
        <v>334</v>
      </c>
    </row>
    <row r="16" spans="1:7">
      <c r="A16" s="82">
        <v>9</v>
      </c>
      <c r="B16" s="82" t="s">
        <v>335</v>
      </c>
      <c r="C16" s="479">
        <v>1000366818</v>
      </c>
      <c r="D16" s="480">
        <v>43147</v>
      </c>
      <c r="E16" s="60" t="s">
        <v>317</v>
      </c>
      <c r="F16" s="481">
        <v>0</v>
      </c>
      <c r="G16" s="482" t="s">
        <v>334</v>
      </c>
    </row>
    <row r="17" spans="1:7">
      <c r="A17" s="82">
        <v>10</v>
      </c>
      <c r="B17" s="82" t="s">
        <v>336</v>
      </c>
      <c r="C17" s="483">
        <v>1000454989</v>
      </c>
      <c r="D17" s="480">
        <v>44018</v>
      </c>
      <c r="E17" s="60" t="s">
        <v>337</v>
      </c>
      <c r="F17" s="481">
        <v>192118.05</v>
      </c>
      <c r="G17" s="482" t="s">
        <v>338</v>
      </c>
    </row>
    <row r="18" spans="1:7">
      <c r="A18" s="82">
        <v>11</v>
      </c>
      <c r="B18" s="82" t="s">
        <v>339</v>
      </c>
      <c r="C18" s="483">
        <v>1000438509</v>
      </c>
      <c r="D18" s="480">
        <v>43864</v>
      </c>
      <c r="E18" s="60" t="s">
        <v>317</v>
      </c>
      <c r="F18" s="481">
        <v>0</v>
      </c>
      <c r="G18" s="482" t="s">
        <v>340</v>
      </c>
    </row>
    <row r="19" spans="1:7">
      <c r="A19" s="82">
        <v>12</v>
      </c>
      <c r="B19" s="82" t="s">
        <v>341</v>
      </c>
      <c r="C19" s="483">
        <v>1000554274</v>
      </c>
      <c r="D19" s="480">
        <v>44601</v>
      </c>
      <c r="E19" s="60" t="s">
        <v>342</v>
      </c>
      <c r="F19" s="481">
        <v>5000493.6500000004</v>
      </c>
      <c r="G19" s="482" t="s">
        <v>343</v>
      </c>
    </row>
    <row r="20" spans="1:7">
      <c r="A20" s="82">
        <v>13</v>
      </c>
      <c r="B20" s="82" t="s">
        <v>344</v>
      </c>
      <c r="C20" s="483">
        <v>1000335912</v>
      </c>
      <c r="D20" s="480">
        <v>42863</v>
      </c>
      <c r="E20" s="60" t="s">
        <v>345</v>
      </c>
      <c r="F20" s="481">
        <v>3482.65</v>
      </c>
      <c r="G20" s="482" t="s">
        <v>346</v>
      </c>
    </row>
    <row r="21" spans="1:7">
      <c r="A21" s="82">
        <v>14</v>
      </c>
      <c r="B21" s="82" t="s">
        <v>347</v>
      </c>
      <c r="C21" s="483">
        <v>1000385863</v>
      </c>
      <c r="D21" s="480">
        <v>43959</v>
      </c>
      <c r="E21" s="60" t="s">
        <v>317</v>
      </c>
      <c r="F21" s="481">
        <v>520.4</v>
      </c>
      <c r="G21" s="482" t="s">
        <v>348</v>
      </c>
    </row>
    <row r="22" spans="1:7">
      <c r="A22" s="82">
        <v>15</v>
      </c>
      <c r="B22" s="82" t="s">
        <v>349</v>
      </c>
      <c r="C22" s="483">
        <v>1000370114</v>
      </c>
      <c r="D22" s="480">
        <v>43166</v>
      </c>
      <c r="E22" s="60" t="s">
        <v>317</v>
      </c>
      <c r="F22" s="481">
        <v>771</v>
      </c>
      <c r="G22" s="482" t="s">
        <v>350</v>
      </c>
    </row>
    <row r="23" spans="1:7">
      <c r="A23" s="82">
        <v>16</v>
      </c>
      <c r="B23" s="82" t="s">
        <v>351</v>
      </c>
      <c r="C23" s="484">
        <v>1000399918</v>
      </c>
      <c r="D23" s="480">
        <v>43455</v>
      </c>
      <c r="E23" s="60" t="s">
        <v>352</v>
      </c>
      <c r="F23" s="481">
        <v>1</v>
      </c>
      <c r="G23" s="482" t="s">
        <v>353</v>
      </c>
    </row>
    <row r="24" spans="1:7">
      <c r="A24" s="82">
        <v>18</v>
      </c>
      <c r="B24" s="82" t="s">
        <v>355</v>
      </c>
      <c r="C24" s="484">
        <v>1000721979</v>
      </c>
      <c r="D24" s="480">
        <v>41452</v>
      </c>
      <c r="E24" s="60" t="s">
        <v>317</v>
      </c>
      <c r="F24" s="481">
        <v>9701951</v>
      </c>
      <c r="G24" s="482" t="s">
        <v>334</v>
      </c>
    </row>
    <row r="25" spans="1:7">
      <c r="A25" s="82">
        <v>19</v>
      </c>
      <c r="B25" s="82" t="s">
        <v>356</v>
      </c>
      <c r="C25" s="484">
        <v>1140750674</v>
      </c>
      <c r="D25" s="480">
        <v>41339</v>
      </c>
      <c r="E25" s="60" t="s">
        <v>345</v>
      </c>
      <c r="F25" s="481">
        <v>6865068.2800000003</v>
      </c>
      <c r="G25" s="482" t="s">
        <v>315</v>
      </c>
    </row>
    <row r="26" spans="1:7">
      <c r="A26" s="82">
        <v>20</v>
      </c>
      <c r="B26" s="82" t="s">
        <v>357</v>
      </c>
      <c r="C26" s="484">
        <v>1000741977</v>
      </c>
      <c r="D26" s="480">
        <v>45365</v>
      </c>
      <c r="E26" s="60" t="s">
        <v>354</v>
      </c>
      <c r="F26" s="481">
        <v>9417504.8499999996</v>
      </c>
      <c r="G26" s="482" t="s">
        <v>358</v>
      </c>
    </row>
    <row r="27" spans="1:7">
      <c r="A27" s="82">
        <v>21</v>
      </c>
      <c r="B27" s="82" t="s">
        <v>359</v>
      </c>
      <c r="C27" s="484">
        <v>1000738537</v>
      </c>
      <c r="D27" s="480">
        <v>45188</v>
      </c>
      <c r="E27" s="60" t="s">
        <v>352</v>
      </c>
      <c r="F27" s="481">
        <v>0</v>
      </c>
      <c r="G27" s="482" t="s">
        <v>348</v>
      </c>
    </row>
    <row r="28" spans="1:7">
      <c r="A28" s="82">
        <v>22</v>
      </c>
      <c r="B28" s="82" t="s">
        <v>360</v>
      </c>
      <c r="C28" s="484">
        <v>1000740167</v>
      </c>
      <c r="D28" s="480">
        <v>45268</v>
      </c>
      <c r="E28" s="60" t="s">
        <v>352</v>
      </c>
      <c r="F28" s="481">
        <v>0</v>
      </c>
      <c r="G28" s="482" t="s">
        <v>348</v>
      </c>
    </row>
    <row r="29" spans="1:7">
      <c r="A29" s="82">
        <v>23</v>
      </c>
      <c r="B29" s="82" t="s">
        <v>361</v>
      </c>
      <c r="C29" s="484">
        <v>1000740318</v>
      </c>
      <c r="D29" s="480">
        <v>45282</v>
      </c>
      <c r="E29" s="60" t="s">
        <v>352</v>
      </c>
      <c r="F29" s="481">
        <v>15584000</v>
      </c>
      <c r="G29" s="482" t="s">
        <v>348</v>
      </c>
    </row>
    <row r="30" spans="1:7">
      <c r="A30" s="82">
        <v>24</v>
      </c>
      <c r="B30" s="82" t="s">
        <v>362</v>
      </c>
      <c r="C30" s="484">
        <v>1000742388</v>
      </c>
      <c r="D30" s="480">
        <v>45394</v>
      </c>
      <c r="E30" s="60" t="s">
        <v>352</v>
      </c>
      <c r="F30" s="481">
        <v>1379345.25</v>
      </c>
      <c r="G30" s="482" t="s">
        <v>348</v>
      </c>
    </row>
    <row r="31" spans="1:7">
      <c r="A31" s="82">
        <v>25</v>
      </c>
      <c r="B31" s="82" t="s">
        <v>363</v>
      </c>
      <c r="C31" s="484">
        <v>1000743328</v>
      </c>
      <c r="D31" s="480">
        <v>45427</v>
      </c>
      <c r="E31" s="60" t="s">
        <v>352</v>
      </c>
      <c r="F31" s="481">
        <v>0</v>
      </c>
      <c r="G31" s="482" t="s">
        <v>348</v>
      </c>
    </row>
    <row r="32" spans="1:7">
      <c r="A32" s="82">
        <v>26</v>
      </c>
      <c r="B32" s="96" t="s">
        <v>2947</v>
      </c>
      <c r="C32" s="485" t="s">
        <v>2948</v>
      </c>
      <c r="D32" s="486"/>
      <c r="E32" s="487" t="s">
        <v>345</v>
      </c>
      <c r="F32" s="488">
        <v>8980</v>
      </c>
      <c r="G32" s="486" t="s">
        <v>3084</v>
      </c>
    </row>
    <row r="33" spans="1:7">
      <c r="A33" s="82">
        <v>27</v>
      </c>
      <c r="B33" s="96" t="s">
        <v>2949</v>
      </c>
      <c r="C33" s="485" t="s">
        <v>2950</v>
      </c>
      <c r="D33" s="486"/>
      <c r="E33" s="487" t="s">
        <v>317</v>
      </c>
      <c r="F33" s="488">
        <v>89628909</v>
      </c>
      <c r="G33" s="486" t="s">
        <v>3978</v>
      </c>
    </row>
    <row r="34" spans="1:7">
      <c r="A34" s="82">
        <v>28</v>
      </c>
      <c r="B34" s="96" t="s">
        <v>2951</v>
      </c>
      <c r="C34" s="485" t="s">
        <v>2952</v>
      </c>
      <c r="D34" s="486"/>
      <c r="E34" s="487" t="s">
        <v>317</v>
      </c>
      <c r="F34" s="488">
        <v>0</v>
      </c>
      <c r="G34" s="486" t="s">
        <v>3978</v>
      </c>
    </row>
    <row r="35" spans="1:7">
      <c r="A35" s="82">
        <v>29</v>
      </c>
      <c r="B35" s="96" t="s">
        <v>2953</v>
      </c>
      <c r="C35" s="485" t="s">
        <v>2954</v>
      </c>
      <c r="D35" s="486"/>
      <c r="E35" s="487" t="s">
        <v>317</v>
      </c>
      <c r="F35" s="488">
        <v>0</v>
      </c>
      <c r="G35" s="486" t="s">
        <v>3978</v>
      </c>
    </row>
    <row r="36" spans="1:7" s="490" customFormat="1">
      <c r="A36" s="82">
        <v>30</v>
      </c>
      <c r="B36" s="96" t="s">
        <v>3979</v>
      </c>
      <c r="C36" s="485" t="s">
        <v>2961</v>
      </c>
      <c r="D36" s="489" t="s">
        <v>2962</v>
      </c>
      <c r="E36" s="486" t="s">
        <v>345</v>
      </c>
      <c r="F36" s="488">
        <v>4705.5</v>
      </c>
      <c r="G36" s="489" t="s">
        <v>2963</v>
      </c>
    </row>
    <row r="37" spans="1:7" s="490" customFormat="1">
      <c r="A37" s="82">
        <v>31</v>
      </c>
      <c r="B37" s="96" t="s">
        <v>3980</v>
      </c>
      <c r="C37" s="486">
        <v>1000618957</v>
      </c>
      <c r="D37" s="486" t="s">
        <v>2964</v>
      </c>
      <c r="E37" s="486" t="s">
        <v>317</v>
      </c>
      <c r="F37" s="488">
        <v>3701119.5</v>
      </c>
      <c r="G37" s="489" t="s">
        <v>2965</v>
      </c>
    </row>
    <row r="38" spans="1:7" s="490" customFormat="1">
      <c r="A38" s="82">
        <v>32</v>
      </c>
      <c r="B38" s="96" t="s">
        <v>3981</v>
      </c>
      <c r="C38" s="485" t="s">
        <v>2966</v>
      </c>
      <c r="D38" s="489" t="s">
        <v>2967</v>
      </c>
      <c r="E38" s="486" t="s">
        <v>345</v>
      </c>
      <c r="F38" s="488">
        <v>19218.900000000001</v>
      </c>
      <c r="G38" s="489" t="s">
        <v>2968</v>
      </c>
    </row>
    <row r="39" spans="1:7" s="490" customFormat="1">
      <c r="A39" s="82">
        <v>33</v>
      </c>
      <c r="B39" s="96" t="s">
        <v>3982</v>
      </c>
      <c r="C39" s="485" t="s">
        <v>2969</v>
      </c>
      <c r="D39" s="486" t="s">
        <v>2970</v>
      </c>
      <c r="E39" s="486" t="s">
        <v>317</v>
      </c>
      <c r="F39" s="488">
        <v>21483107.149999999</v>
      </c>
      <c r="G39" s="489" t="s">
        <v>2971</v>
      </c>
    </row>
    <row r="40" spans="1:7" s="490" customFormat="1">
      <c r="A40" s="82">
        <v>34</v>
      </c>
      <c r="B40" s="96" t="s">
        <v>3983</v>
      </c>
      <c r="C40" s="392">
        <v>117116489</v>
      </c>
      <c r="D40" s="486" t="s">
        <v>2972</v>
      </c>
      <c r="E40" s="486" t="s">
        <v>2973</v>
      </c>
      <c r="F40" s="488">
        <v>4066578.86</v>
      </c>
      <c r="G40" s="489" t="s">
        <v>3084</v>
      </c>
    </row>
    <row r="41" spans="1:7" s="490" customFormat="1">
      <c r="A41" s="82">
        <v>35</v>
      </c>
      <c r="B41" s="96" t="s">
        <v>2974</v>
      </c>
      <c r="C41" s="392">
        <v>1147926840</v>
      </c>
      <c r="D41" s="486" t="s">
        <v>2975</v>
      </c>
      <c r="E41" s="486" t="s">
        <v>2973</v>
      </c>
      <c r="F41" s="488">
        <v>213.25</v>
      </c>
      <c r="G41" s="489" t="s">
        <v>3084</v>
      </c>
    </row>
    <row r="42" spans="1:7" s="490" customFormat="1">
      <c r="A42" s="82">
        <v>36</v>
      </c>
      <c r="B42" s="96" t="s">
        <v>2976</v>
      </c>
      <c r="C42" s="479" t="s">
        <v>2977</v>
      </c>
      <c r="D42" s="486" t="s">
        <v>2978</v>
      </c>
      <c r="E42" s="486" t="s">
        <v>2973</v>
      </c>
      <c r="F42" s="488">
        <v>39432</v>
      </c>
      <c r="G42" s="489" t="s">
        <v>3084</v>
      </c>
    </row>
    <row r="43" spans="1:7" s="490" customFormat="1">
      <c r="A43" s="82">
        <v>37</v>
      </c>
      <c r="B43" s="96" t="s">
        <v>2979</v>
      </c>
      <c r="C43" s="486" t="s">
        <v>2980</v>
      </c>
      <c r="D43" s="486" t="s">
        <v>2981</v>
      </c>
      <c r="E43" s="486" t="s">
        <v>2973</v>
      </c>
      <c r="F43" s="488">
        <v>1055987</v>
      </c>
      <c r="G43" s="489" t="s">
        <v>3084</v>
      </c>
    </row>
    <row r="44" spans="1:7" s="490" customFormat="1">
      <c r="A44" s="82">
        <v>38</v>
      </c>
      <c r="B44" s="96" t="s">
        <v>2982</v>
      </c>
      <c r="C44" s="486" t="s">
        <v>2983</v>
      </c>
      <c r="D44" s="486" t="s">
        <v>2984</v>
      </c>
      <c r="E44" s="486" t="s">
        <v>2973</v>
      </c>
      <c r="F44" s="488">
        <v>221</v>
      </c>
      <c r="G44" s="489" t="s">
        <v>3084</v>
      </c>
    </row>
    <row r="45" spans="1:7" s="490" customFormat="1">
      <c r="A45" s="82">
        <v>39</v>
      </c>
      <c r="B45" s="96" t="s">
        <v>2985</v>
      </c>
      <c r="C45" s="486" t="s">
        <v>2986</v>
      </c>
      <c r="D45" s="486" t="s">
        <v>2987</v>
      </c>
      <c r="E45" s="486" t="s">
        <v>2973</v>
      </c>
      <c r="F45" s="488">
        <v>1911164</v>
      </c>
      <c r="G45" s="489" t="s">
        <v>3084</v>
      </c>
    </row>
    <row r="46" spans="1:7" s="490" customFormat="1">
      <c r="A46" s="82">
        <v>40</v>
      </c>
      <c r="B46" s="96" t="s">
        <v>2988</v>
      </c>
      <c r="C46" s="486" t="s">
        <v>2989</v>
      </c>
      <c r="D46" s="486" t="s">
        <v>2990</v>
      </c>
      <c r="E46" s="486" t="s">
        <v>2973</v>
      </c>
      <c r="F46" s="488">
        <v>32649.71</v>
      </c>
      <c r="G46" s="489" t="s">
        <v>3084</v>
      </c>
    </row>
    <row r="47" spans="1:7" s="490" customFormat="1">
      <c r="A47" s="82">
        <v>42</v>
      </c>
      <c r="B47" s="96" t="s">
        <v>2992</v>
      </c>
      <c r="C47" s="485">
        <v>1000282568</v>
      </c>
      <c r="D47" s="486"/>
      <c r="E47" s="486" t="s">
        <v>317</v>
      </c>
      <c r="F47" s="488">
        <v>0</v>
      </c>
      <c r="G47" s="489" t="s">
        <v>2993</v>
      </c>
    </row>
    <row r="48" spans="1:7" s="490" customFormat="1">
      <c r="A48" s="82">
        <v>43</v>
      </c>
      <c r="B48" s="96" t="s">
        <v>2994</v>
      </c>
      <c r="C48" s="485">
        <v>1000241567</v>
      </c>
      <c r="D48" s="486"/>
      <c r="E48" s="486" t="s">
        <v>2973</v>
      </c>
      <c r="F48" s="488">
        <v>27987790.949999999</v>
      </c>
      <c r="G48" s="489" t="s">
        <v>2995</v>
      </c>
    </row>
    <row r="49" spans="1:7" s="490" customFormat="1">
      <c r="A49" s="82">
        <v>44</v>
      </c>
      <c r="B49" s="96" t="s">
        <v>2996</v>
      </c>
      <c r="C49" s="485">
        <v>1000282557</v>
      </c>
      <c r="D49" s="486"/>
      <c r="E49" s="486" t="s">
        <v>2997</v>
      </c>
      <c r="F49" s="488">
        <v>951316.85</v>
      </c>
      <c r="G49" s="489" t="s">
        <v>2998</v>
      </c>
    </row>
    <row r="50" spans="1:7" s="490" customFormat="1">
      <c r="A50" s="82">
        <v>45</v>
      </c>
      <c r="B50" s="96" t="s">
        <v>2999</v>
      </c>
      <c r="C50" s="485">
        <v>1142128148</v>
      </c>
      <c r="D50" s="486"/>
      <c r="E50" s="486" t="s">
        <v>3000</v>
      </c>
      <c r="F50" s="488">
        <v>11029688.550000001</v>
      </c>
      <c r="G50" s="489" t="s">
        <v>3001</v>
      </c>
    </row>
    <row r="51" spans="1:7" s="490" customFormat="1">
      <c r="A51" s="82">
        <v>46</v>
      </c>
      <c r="B51" s="96" t="s">
        <v>3002</v>
      </c>
      <c r="C51" s="485">
        <v>1182792197</v>
      </c>
      <c r="D51" s="486"/>
      <c r="E51" s="486" t="s">
        <v>3003</v>
      </c>
      <c r="F51" s="488">
        <v>8342523.1900000004</v>
      </c>
      <c r="G51" s="489" t="s">
        <v>3004</v>
      </c>
    </row>
    <row r="52" spans="1:7" s="490" customFormat="1">
      <c r="A52" s="82">
        <v>47</v>
      </c>
      <c r="B52" s="96" t="s">
        <v>3005</v>
      </c>
      <c r="C52" s="485">
        <v>95000038226</v>
      </c>
      <c r="D52" s="486"/>
      <c r="E52" s="486" t="s">
        <v>3003</v>
      </c>
      <c r="F52" s="488">
        <v>190001</v>
      </c>
      <c r="G52" s="489" t="s">
        <v>3004</v>
      </c>
    </row>
    <row r="53" spans="1:7" s="490" customFormat="1">
      <c r="A53" s="82">
        <v>48</v>
      </c>
      <c r="B53" s="96" t="s">
        <v>3061</v>
      </c>
      <c r="C53" s="485" t="s">
        <v>3063</v>
      </c>
      <c r="D53" s="486"/>
      <c r="E53" s="486" t="s">
        <v>2973</v>
      </c>
      <c r="F53" s="488">
        <v>1112</v>
      </c>
      <c r="G53" s="489" t="s">
        <v>3065</v>
      </c>
    </row>
    <row r="54" spans="1:7" s="490" customFormat="1">
      <c r="A54" s="82">
        <v>49</v>
      </c>
      <c r="B54" s="96" t="s">
        <v>3062</v>
      </c>
      <c r="C54" s="485" t="s">
        <v>3064</v>
      </c>
      <c r="D54" s="486"/>
      <c r="E54" s="486" t="s">
        <v>317</v>
      </c>
      <c r="F54" s="488">
        <v>29637203.359999999</v>
      </c>
      <c r="G54" s="489" t="s">
        <v>3066</v>
      </c>
    </row>
    <row r="55" spans="1:7" s="490" customFormat="1">
      <c r="A55" s="82">
        <v>50</v>
      </c>
      <c r="B55" s="96" t="s">
        <v>3074</v>
      </c>
      <c r="C55" s="485" t="s">
        <v>3075</v>
      </c>
      <c r="D55" s="486"/>
      <c r="E55" s="486" t="s">
        <v>2973</v>
      </c>
      <c r="F55" s="488">
        <v>30.97</v>
      </c>
      <c r="G55" s="489" t="s">
        <v>3084</v>
      </c>
    </row>
    <row r="56" spans="1:7" s="490" customFormat="1">
      <c r="A56" s="82">
        <v>51</v>
      </c>
      <c r="B56" s="96" t="s">
        <v>3076</v>
      </c>
      <c r="C56" s="485" t="s">
        <v>3077</v>
      </c>
      <c r="D56" s="486"/>
      <c r="E56" s="486" t="s">
        <v>3073</v>
      </c>
      <c r="F56" s="488">
        <v>20370415.559999999</v>
      </c>
      <c r="G56" s="489" t="s">
        <v>3072</v>
      </c>
    </row>
    <row r="57" spans="1:7" s="490" customFormat="1">
      <c r="A57" s="82">
        <v>52</v>
      </c>
      <c r="B57" s="96" t="s">
        <v>3080</v>
      </c>
      <c r="C57" s="485" t="s">
        <v>3081</v>
      </c>
      <c r="D57" s="486" t="s">
        <v>3082</v>
      </c>
      <c r="E57" s="486" t="s">
        <v>2973</v>
      </c>
      <c r="F57" s="488">
        <v>186512.67</v>
      </c>
      <c r="G57" s="489" t="s">
        <v>3083</v>
      </c>
    </row>
    <row r="58" spans="1:7" s="490" customFormat="1">
      <c r="A58" s="82">
        <v>53</v>
      </c>
      <c r="B58" s="96" t="s">
        <v>3086</v>
      </c>
      <c r="C58" s="491">
        <v>1580262720511</v>
      </c>
      <c r="D58" s="486"/>
      <c r="E58" s="486" t="s">
        <v>2973</v>
      </c>
      <c r="F58" s="488">
        <v>7108.8</v>
      </c>
      <c r="G58" s="489" t="s">
        <v>3084</v>
      </c>
    </row>
    <row r="59" spans="1:7" s="490" customFormat="1" ht="16.5" thickBot="1">
      <c r="A59" s="82">
        <v>54</v>
      </c>
      <c r="B59" s="96" t="s">
        <v>3085</v>
      </c>
      <c r="C59" s="491">
        <v>1580263149560</v>
      </c>
      <c r="D59" s="486"/>
      <c r="E59" s="486" t="s">
        <v>2973</v>
      </c>
      <c r="F59" s="488">
        <v>5192289.22</v>
      </c>
      <c r="G59" s="489" t="s">
        <v>3085</v>
      </c>
    </row>
    <row r="60" spans="1:7" s="490" customFormat="1">
      <c r="A60" s="82">
        <v>55</v>
      </c>
      <c r="B60" s="392" t="s">
        <v>3138</v>
      </c>
      <c r="C60" s="392">
        <v>1580262720291</v>
      </c>
      <c r="D60" s="492" t="s">
        <v>3984</v>
      </c>
      <c r="E60" s="486" t="s">
        <v>2973</v>
      </c>
      <c r="F60" s="493">
        <v>8788.35</v>
      </c>
      <c r="G60" s="489" t="s">
        <v>3084</v>
      </c>
    </row>
    <row r="61" spans="1:7" s="490" customFormat="1">
      <c r="A61" s="82">
        <v>56</v>
      </c>
      <c r="B61" s="96" t="s">
        <v>3142</v>
      </c>
      <c r="C61" s="485" t="s">
        <v>3143</v>
      </c>
      <c r="D61" s="486"/>
      <c r="E61" s="486" t="s">
        <v>2973</v>
      </c>
      <c r="F61" s="488">
        <v>2551</v>
      </c>
      <c r="G61" s="489" t="s">
        <v>3084</v>
      </c>
    </row>
    <row r="62" spans="1:7" s="490" customFormat="1">
      <c r="A62" s="82">
        <v>57</v>
      </c>
      <c r="B62" s="96" t="s">
        <v>3144</v>
      </c>
      <c r="C62" s="486" t="s">
        <v>3145</v>
      </c>
      <c r="D62" s="494">
        <v>41863</v>
      </c>
      <c r="E62" s="486" t="s">
        <v>2973</v>
      </c>
      <c r="F62" s="488">
        <v>2971.3</v>
      </c>
      <c r="G62" s="489" t="s">
        <v>3084</v>
      </c>
    </row>
    <row r="63" spans="1:7" s="490" customFormat="1">
      <c r="A63" s="82">
        <v>58</v>
      </c>
      <c r="B63" s="350" t="s">
        <v>3150</v>
      </c>
      <c r="C63" s="495">
        <v>1580262720914</v>
      </c>
      <c r="D63" s="496"/>
      <c r="E63" s="486" t="s">
        <v>2973</v>
      </c>
      <c r="F63" s="488">
        <v>418.35</v>
      </c>
      <c r="G63" s="489" t="s">
        <v>3084</v>
      </c>
    </row>
    <row r="64" spans="1:7" s="490" customFormat="1">
      <c r="A64" s="82">
        <v>59</v>
      </c>
      <c r="B64" s="96" t="s">
        <v>3151</v>
      </c>
      <c r="C64" s="486" t="s">
        <v>3152</v>
      </c>
      <c r="D64" s="486" t="s">
        <v>3153</v>
      </c>
      <c r="E64" s="486" t="s">
        <v>2973</v>
      </c>
      <c r="F64" s="493">
        <v>18897.02</v>
      </c>
      <c r="G64" s="489" t="s">
        <v>3084</v>
      </c>
    </row>
    <row r="65" spans="1:7" s="490" customFormat="1">
      <c r="A65" s="96">
        <v>60</v>
      </c>
      <c r="B65" s="96" t="s">
        <v>3154</v>
      </c>
      <c r="C65" s="497">
        <v>1262607582</v>
      </c>
      <c r="D65" s="498">
        <v>43709</v>
      </c>
      <c r="E65" s="486" t="s">
        <v>2973</v>
      </c>
      <c r="F65" s="488">
        <v>112298.6</v>
      </c>
      <c r="G65" s="489" t="s">
        <v>3084</v>
      </c>
    </row>
    <row r="66" spans="1:7" s="490" customFormat="1">
      <c r="A66" s="82">
        <v>61</v>
      </c>
      <c r="B66" s="499" t="s">
        <v>977</v>
      </c>
      <c r="C66" s="486" t="s">
        <v>3155</v>
      </c>
      <c r="D66" s="486" t="s">
        <v>3156</v>
      </c>
      <c r="E66" s="486" t="s">
        <v>2973</v>
      </c>
      <c r="F66" s="488">
        <v>3512.3</v>
      </c>
      <c r="G66" s="489" t="s">
        <v>3084</v>
      </c>
    </row>
    <row r="67" spans="1:7" s="490" customFormat="1">
      <c r="A67" s="96">
        <v>62</v>
      </c>
      <c r="B67" s="96" t="s">
        <v>2925</v>
      </c>
      <c r="C67" s="486" t="s">
        <v>3157</v>
      </c>
      <c r="D67" s="486" t="s">
        <v>3158</v>
      </c>
      <c r="E67" s="486" t="s">
        <v>2973</v>
      </c>
      <c r="F67" s="493">
        <v>1300.7</v>
      </c>
      <c r="G67" s="489" t="s">
        <v>3084</v>
      </c>
    </row>
    <row r="68" spans="1:7" s="490" customFormat="1">
      <c r="A68" s="96">
        <v>63</v>
      </c>
      <c r="B68" s="499" t="s">
        <v>988</v>
      </c>
      <c r="C68" s="486" t="s">
        <v>3159</v>
      </c>
      <c r="D68" s="500">
        <v>45180</v>
      </c>
      <c r="E68" s="486" t="s">
        <v>2973</v>
      </c>
      <c r="F68" s="488">
        <v>4239.1499999999996</v>
      </c>
      <c r="G68" s="489" t="s">
        <v>3084</v>
      </c>
    </row>
    <row r="69" spans="1:7" s="490" customFormat="1">
      <c r="A69" s="96">
        <v>64</v>
      </c>
      <c r="B69" s="499" t="s">
        <v>3160</v>
      </c>
      <c r="C69" s="497">
        <v>1319897088</v>
      </c>
      <c r="D69" s="501">
        <v>45233</v>
      </c>
      <c r="E69" s="486" t="s">
        <v>2973</v>
      </c>
      <c r="F69" s="488">
        <v>1348.75</v>
      </c>
      <c r="G69" s="489" t="s">
        <v>3084</v>
      </c>
    </row>
    <row r="70" spans="1:7" s="490" customFormat="1" ht="31.5">
      <c r="A70" s="96">
        <v>65</v>
      </c>
      <c r="B70" s="96" t="s">
        <v>3161</v>
      </c>
      <c r="C70" s="392" t="s">
        <v>3162</v>
      </c>
      <c r="D70" s="486" t="s">
        <v>3163</v>
      </c>
      <c r="E70" s="486" t="s">
        <v>2973</v>
      </c>
      <c r="F70" s="502">
        <v>1209131.8</v>
      </c>
      <c r="G70" s="489" t="s">
        <v>3084</v>
      </c>
    </row>
    <row r="71" spans="1:7" s="490" customFormat="1" ht="31.5">
      <c r="A71" s="96">
        <v>66</v>
      </c>
      <c r="B71" s="96" t="s">
        <v>3164</v>
      </c>
      <c r="C71" s="392" t="s">
        <v>3165</v>
      </c>
      <c r="D71" s="486" t="s">
        <v>3166</v>
      </c>
      <c r="E71" s="486" t="s">
        <v>2973</v>
      </c>
      <c r="F71" s="488">
        <v>20146.7</v>
      </c>
      <c r="G71" s="489" t="s">
        <v>3084</v>
      </c>
    </row>
    <row r="72" spans="1:7" s="490" customFormat="1" ht="40.5" customHeight="1">
      <c r="A72" s="503"/>
      <c r="B72" s="504" t="s">
        <v>9</v>
      </c>
      <c r="C72" s="505"/>
      <c r="D72" s="506"/>
      <c r="E72" s="505"/>
      <c r="F72" s="507">
        <f>SUM(F8:F71)</f>
        <v>1353549065.3899999</v>
      </c>
      <c r="G72" s="505"/>
    </row>
    <row r="73" spans="1:7" s="490" customFormat="1">
      <c r="A73" s="508"/>
      <c r="B73" s="509"/>
      <c r="C73" s="510"/>
      <c r="D73" s="511"/>
      <c r="E73" s="509"/>
      <c r="F73" s="512"/>
      <c r="G73" s="513"/>
    </row>
    <row r="76" spans="1:7">
      <c r="A76" s="514" t="s">
        <v>50</v>
      </c>
      <c r="B76" s="514"/>
      <c r="C76" s="515"/>
      <c r="D76" s="514"/>
      <c r="E76" s="515" t="s">
        <v>5</v>
      </c>
      <c r="F76" s="516"/>
    </row>
    <row r="77" spans="1:7">
      <c r="A77" s="517" t="s">
        <v>110</v>
      </c>
    </row>
    <row r="79" spans="1:7">
      <c r="A79" s="514" t="s">
        <v>108</v>
      </c>
      <c r="B79" s="514"/>
      <c r="C79" s="515"/>
      <c r="D79" s="514"/>
    </row>
    <row r="80" spans="1:7">
      <c r="A80" s="475"/>
      <c r="B80" s="475"/>
      <c r="D80" s="475"/>
      <c r="E80" s="475"/>
    </row>
    <row r="81" spans="1:6">
      <c r="A81" s="475"/>
      <c r="B81" s="475"/>
      <c r="D81" s="475"/>
      <c r="E81" s="475"/>
    </row>
    <row r="82" spans="1:6" ht="31.5">
      <c r="A82" s="515" t="s">
        <v>109</v>
      </c>
      <c r="B82" s="515"/>
      <c r="C82" s="515"/>
      <c r="D82" s="515"/>
      <c r="E82" s="515" t="s">
        <v>5</v>
      </c>
      <c r="F82" s="516"/>
    </row>
    <row r="83" spans="1:6">
      <c r="A83" s="517" t="s">
        <v>110</v>
      </c>
      <c r="B83" s="475"/>
      <c r="D83" s="475"/>
      <c r="E83" s="475"/>
    </row>
    <row r="84" spans="1:6">
      <c r="A84" s="475"/>
      <c r="B84" s="475"/>
      <c r="D84" s="475"/>
      <c r="E84" s="475"/>
    </row>
    <row r="85" spans="1:6">
      <c r="A85" s="514" t="s">
        <v>108</v>
      </c>
      <c r="B85" s="514"/>
      <c r="C85" s="515"/>
      <c r="D85" s="514"/>
      <c r="E85" s="475"/>
    </row>
  </sheetData>
  <mergeCells count="2">
    <mergeCell ref="A3:E3"/>
    <mergeCell ref="A5:F5"/>
  </mergeCells>
  <pageMargins left="0.70866141732283472" right="0.70866141732283472" top="0.74803149606299213" bottom="0.74803149606299213" header="0.31496062992125984" footer="0.31496062992125984"/>
  <pageSetup scale="76" fitToHeight="0" orientation="portrait" horizontalDpi="4294967295" verticalDpi="4294967295"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topLeftCell="A88" workbookViewId="0">
      <selection activeCell="E110" sqref="E110"/>
    </sheetView>
  </sheetViews>
  <sheetFormatPr defaultRowHeight="15"/>
  <cols>
    <col min="2" max="2" width="25" style="266" customWidth="1"/>
    <col min="3" max="3" width="18.5703125" style="351" customWidth="1"/>
    <col min="4" max="4" width="18" style="351" customWidth="1"/>
    <col min="5" max="5" width="41" style="266" customWidth="1"/>
    <col min="6" max="6" width="16.140625" customWidth="1"/>
    <col min="7" max="7" width="15.42578125" bestFit="1" customWidth="1"/>
    <col min="8" max="8" width="16.5703125" bestFit="1" customWidth="1"/>
    <col min="10" max="10" width="10.85546875" bestFit="1" customWidth="1"/>
  </cols>
  <sheetData>
    <row r="1" spans="1:8" ht="15.75">
      <c r="A1" s="76" t="s">
        <v>3060</v>
      </c>
    </row>
    <row r="2" spans="1:8">
      <c r="A2" s="352" t="s">
        <v>3006</v>
      </c>
    </row>
    <row r="3" spans="1:8" ht="15.75">
      <c r="A3" s="353" t="s">
        <v>3137</v>
      </c>
    </row>
    <row r="5" spans="1:8" ht="78.75">
      <c r="A5" s="346" t="s">
        <v>28</v>
      </c>
      <c r="B5" s="354" t="s">
        <v>29</v>
      </c>
      <c r="C5" s="355" t="s">
        <v>30</v>
      </c>
      <c r="D5" s="52" t="s">
        <v>31</v>
      </c>
      <c r="E5" s="346" t="s">
        <v>32</v>
      </c>
      <c r="F5" s="346" t="s">
        <v>73</v>
      </c>
      <c r="G5" s="346" t="s">
        <v>3008</v>
      </c>
      <c r="H5" s="346" t="s">
        <v>3009</v>
      </c>
    </row>
    <row r="6" spans="1:8" ht="17.25" customHeight="1">
      <c r="A6" s="356"/>
      <c r="B6" s="357"/>
      <c r="C6" s="358"/>
      <c r="D6" s="359"/>
      <c r="E6" s="356"/>
      <c r="F6" s="356" t="s">
        <v>21</v>
      </c>
      <c r="G6" s="356" t="s">
        <v>22</v>
      </c>
      <c r="H6" s="356" t="s">
        <v>23</v>
      </c>
    </row>
    <row r="7" spans="1:8" ht="15.75">
      <c r="A7" s="70" t="s">
        <v>3007</v>
      </c>
      <c r="B7" s="33"/>
    </row>
    <row r="8" spans="1:8" ht="15.75">
      <c r="A8" s="108">
        <v>1</v>
      </c>
      <c r="B8" s="361" t="s">
        <v>1241</v>
      </c>
      <c r="C8" s="362" t="s">
        <v>3013</v>
      </c>
      <c r="D8" s="363" t="s">
        <v>3014</v>
      </c>
      <c r="E8" s="361" t="s">
        <v>3015</v>
      </c>
      <c r="F8" s="364">
        <v>798900</v>
      </c>
      <c r="G8" s="360">
        <v>0</v>
      </c>
      <c r="H8" s="364">
        <v>798900</v>
      </c>
    </row>
    <row r="9" spans="1:8" ht="15.75">
      <c r="A9" s="108">
        <v>2</v>
      </c>
      <c r="B9" s="108" t="s">
        <v>1484</v>
      </c>
      <c r="C9" s="362" t="s">
        <v>3016</v>
      </c>
      <c r="D9" s="363">
        <v>45150</v>
      </c>
      <c r="E9" s="361" t="s">
        <v>3017</v>
      </c>
      <c r="F9" s="364">
        <v>1000000</v>
      </c>
      <c r="G9" s="360">
        <v>0</v>
      </c>
      <c r="H9" s="364">
        <v>1000000</v>
      </c>
    </row>
    <row r="10" spans="1:8" ht="31.5">
      <c r="A10" s="108">
        <v>3</v>
      </c>
      <c r="B10" s="108" t="s">
        <v>1307</v>
      </c>
      <c r="C10" s="362" t="s">
        <v>3018</v>
      </c>
      <c r="D10" s="363" t="s">
        <v>1180</v>
      </c>
      <c r="E10" s="361" t="s">
        <v>3019</v>
      </c>
      <c r="F10" s="364">
        <v>340900</v>
      </c>
      <c r="G10" s="360">
        <v>0</v>
      </c>
      <c r="H10" s="364">
        <v>340900</v>
      </c>
    </row>
    <row r="11" spans="1:8" ht="31.5">
      <c r="A11" s="108">
        <v>4</v>
      </c>
      <c r="B11" s="349" t="s">
        <v>3020</v>
      </c>
      <c r="C11" s="362" t="s">
        <v>3021</v>
      </c>
      <c r="D11" s="363">
        <v>45390</v>
      </c>
      <c r="E11" s="361" t="s">
        <v>3022</v>
      </c>
      <c r="F11" s="365">
        <v>940528</v>
      </c>
      <c r="G11" s="360">
        <v>940528</v>
      </c>
      <c r="H11" s="365">
        <v>940528</v>
      </c>
    </row>
    <row r="12" spans="1:8" ht="15.75">
      <c r="A12" s="108">
        <v>5</v>
      </c>
      <c r="B12" s="108" t="s">
        <v>2185</v>
      </c>
      <c r="C12" s="362" t="s">
        <v>3023</v>
      </c>
      <c r="D12" s="363">
        <v>45389</v>
      </c>
      <c r="E12" s="361" t="s">
        <v>3024</v>
      </c>
      <c r="F12" s="365">
        <v>22640</v>
      </c>
      <c r="G12" s="360">
        <v>22640</v>
      </c>
      <c r="H12" s="365">
        <v>22640</v>
      </c>
    </row>
    <row r="13" spans="1:8" ht="15.75">
      <c r="A13" s="108">
        <v>6</v>
      </c>
      <c r="B13" s="108" t="s">
        <v>3011</v>
      </c>
      <c r="C13" s="362" t="s">
        <v>3025</v>
      </c>
      <c r="D13" s="363" t="s">
        <v>3026</v>
      </c>
      <c r="E13" s="361" t="s">
        <v>3027</v>
      </c>
      <c r="F13" s="366">
        <v>56086</v>
      </c>
      <c r="G13" s="360">
        <v>56086</v>
      </c>
      <c r="H13" s="366">
        <v>56086</v>
      </c>
    </row>
    <row r="14" spans="1:8" ht="15.75">
      <c r="A14" s="108">
        <v>7</v>
      </c>
      <c r="B14" s="108" t="s">
        <v>3011</v>
      </c>
      <c r="C14" s="362" t="s">
        <v>3028</v>
      </c>
      <c r="D14" s="363" t="s">
        <v>3029</v>
      </c>
      <c r="E14" s="361" t="s">
        <v>3027</v>
      </c>
      <c r="F14" s="366">
        <v>161889.60000000001</v>
      </c>
      <c r="G14" s="360">
        <v>161890</v>
      </c>
      <c r="H14" s="366">
        <v>161889.60000000001</v>
      </c>
    </row>
    <row r="15" spans="1:8" ht="15.75">
      <c r="A15" s="108">
        <v>8</v>
      </c>
      <c r="B15" s="349" t="s">
        <v>3010</v>
      </c>
      <c r="C15" s="362" t="s">
        <v>3030</v>
      </c>
      <c r="D15" s="363" t="s">
        <v>3031</v>
      </c>
      <c r="E15" s="361" t="s">
        <v>3032</v>
      </c>
      <c r="F15" s="366">
        <v>106200</v>
      </c>
      <c r="G15" s="360">
        <v>106200</v>
      </c>
      <c r="H15" s="366">
        <v>106200</v>
      </c>
    </row>
    <row r="16" spans="1:8" ht="15.75">
      <c r="A16" s="108">
        <v>9</v>
      </c>
      <c r="B16" s="349" t="s">
        <v>3010</v>
      </c>
      <c r="C16" s="362" t="s">
        <v>3033</v>
      </c>
      <c r="D16" s="363" t="s">
        <v>3034</v>
      </c>
      <c r="E16" s="361" t="s">
        <v>3032</v>
      </c>
      <c r="F16" s="366">
        <v>18300</v>
      </c>
      <c r="G16" s="360">
        <v>18300</v>
      </c>
      <c r="H16" s="366">
        <v>18300</v>
      </c>
    </row>
    <row r="17" spans="1:8" ht="15.75">
      <c r="A17" s="108">
        <v>10</v>
      </c>
      <c r="B17" s="349" t="s">
        <v>3010</v>
      </c>
      <c r="C17" s="362" t="s">
        <v>3035</v>
      </c>
      <c r="D17" s="363" t="s">
        <v>3036</v>
      </c>
      <c r="E17" s="361" t="s">
        <v>3032</v>
      </c>
      <c r="F17" s="366">
        <v>122500</v>
      </c>
      <c r="G17" s="360">
        <v>0</v>
      </c>
      <c r="H17" s="366">
        <v>122500</v>
      </c>
    </row>
    <row r="18" spans="1:8" ht="15.75">
      <c r="A18" s="108">
        <v>11</v>
      </c>
      <c r="B18" s="349" t="s">
        <v>3010</v>
      </c>
      <c r="C18" s="362" t="s">
        <v>3037</v>
      </c>
      <c r="D18" s="363" t="s">
        <v>3038</v>
      </c>
      <c r="E18" s="361" t="s">
        <v>3032</v>
      </c>
      <c r="F18" s="366">
        <v>945000</v>
      </c>
      <c r="G18" s="360">
        <v>945000</v>
      </c>
      <c r="H18" s="366">
        <v>945000</v>
      </c>
    </row>
    <row r="19" spans="1:8" ht="15.75">
      <c r="A19" s="108">
        <v>12</v>
      </c>
      <c r="B19" s="349" t="s">
        <v>3010</v>
      </c>
      <c r="C19" s="362" t="s">
        <v>3039</v>
      </c>
      <c r="D19" s="363" t="s">
        <v>3040</v>
      </c>
      <c r="E19" s="361" t="s">
        <v>3032</v>
      </c>
      <c r="F19" s="366">
        <v>714000</v>
      </c>
      <c r="G19" s="360">
        <v>0</v>
      </c>
      <c r="H19" s="366">
        <v>714000</v>
      </c>
    </row>
    <row r="20" spans="1:8" ht="15.75">
      <c r="A20" s="108">
        <v>13</v>
      </c>
      <c r="B20" s="367" t="s">
        <v>3010</v>
      </c>
      <c r="C20" s="368" t="s">
        <v>3041</v>
      </c>
      <c r="D20" s="369">
        <v>44687</v>
      </c>
      <c r="E20" s="367" t="s">
        <v>3032</v>
      </c>
      <c r="F20" s="370">
        <v>60000</v>
      </c>
      <c r="G20" s="371">
        <v>60000</v>
      </c>
      <c r="H20" s="370">
        <v>60000</v>
      </c>
    </row>
    <row r="21" spans="1:8" ht="15.75">
      <c r="A21" s="108">
        <v>14</v>
      </c>
      <c r="B21" s="372" t="s">
        <v>3010</v>
      </c>
      <c r="C21" s="373" t="s">
        <v>3041</v>
      </c>
      <c r="D21" s="374">
        <v>44687</v>
      </c>
      <c r="E21" s="372" t="s">
        <v>3032</v>
      </c>
      <c r="F21" s="375">
        <v>70000</v>
      </c>
      <c r="G21" s="376">
        <v>70000</v>
      </c>
      <c r="H21" s="375">
        <v>70000</v>
      </c>
    </row>
    <row r="22" spans="1:8" ht="15.75">
      <c r="A22" s="108">
        <v>15</v>
      </c>
      <c r="B22" s="108" t="s">
        <v>1296</v>
      </c>
      <c r="C22" s="362" t="s">
        <v>3042</v>
      </c>
      <c r="D22" s="363" t="s">
        <v>3043</v>
      </c>
      <c r="E22" s="377" t="s">
        <v>3044</v>
      </c>
      <c r="F22" s="366">
        <v>10000</v>
      </c>
      <c r="G22" s="360">
        <v>0</v>
      </c>
      <c r="H22" s="366">
        <v>10000</v>
      </c>
    </row>
    <row r="23" spans="1:8" ht="15.75">
      <c r="A23" s="108">
        <v>16</v>
      </c>
      <c r="B23" s="108" t="s">
        <v>1296</v>
      </c>
      <c r="C23" s="362" t="s">
        <v>3045</v>
      </c>
      <c r="D23" s="363">
        <v>44502</v>
      </c>
      <c r="E23" s="361" t="s">
        <v>3044</v>
      </c>
      <c r="F23" s="366">
        <v>10000</v>
      </c>
      <c r="G23" s="360">
        <v>0</v>
      </c>
      <c r="H23" s="366">
        <v>10000</v>
      </c>
    </row>
    <row r="24" spans="1:8" ht="15.75">
      <c r="A24" s="108">
        <v>17</v>
      </c>
      <c r="B24" s="361" t="s">
        <v>1296</v>
      </c>
      <c r="C24" s="362" t="s">
        <v>3046</v>
      </c>
      <c r="D24" s="363">
        <v>45175</v>
      </c>
      <c r="E24" s="361" t="s">
        <v>3044</v>
      </c>
      <c r="F24" s="366">
        <v>10000</v>
      </c>
      <c r="G24" s="360">
        <v>0</v>
      </c>
      <c r="H24" s="366">
        <v>10000</v>
      </c>
    </row>
    <row r="25" spans="1:8" ht="15.75">
      <c r="A25" s="108">
        <v>18</v>
      </c>
      <c r="B25" s="361" t="s">
        <v>1296</v>
      </c>
      <c r="C25" s="362" t="s">
        <v>3047</v>
      </c>
      <c r="D25" s="363">
        <v>45027</v>
      </c>
      <c r="E25" s="361" t="s">
        <v>3044</v>
      </c>
      <c r="F25" s="366">
        <v>10000</v>
      </c>
      <c r="G25" s="360">
        <v>0</v>
      </c>
      <c r="H25" s="366">
        <v>10000</v>
      </c>
    </row>
    <row r="26" spans="1:8" ht="15.75">
      <c r="A26" s="108">
        <v>19</v>
      </c>
      <c r="B26" s="361" t="s">
        <v>1296</v>
      </c>
      <c r="C26" s="362" t="s">
        <v>3048</v>
      </c>
      <c r="D26" s="363">
        <v>44505</v>
      </c>
      <c r="E26" s="361" t="s">
        <v>3044</v>
      </c>
      <c r="F26" s="366">
        <v>10000</v>
      </c>
      <c r="G26" s="360">
        <v>0</v>
      </c>
      <c r="H26" s="366">
        <v>10000</v>
      </c>
    </row>
    <row r="27" spans="1:8" ht="31.5">
      <c r="A27" s="108">
        <v>20</v>
      </c>
      <c r="B27" s="349" t="s">
        <v>3049</v>
      </c>
      <c r="C27" s="362" t="s">
        <v>3050</v>
      </c>
      <c r="D27" s="363" t="s">
        <v>3051</v>
      </c>
      <c r="E27" s="361" t="s">
        <v>3052</v>
      </c>
      <c r="F27" s="366">
        <v>600000</v>
      </c>
      <c r="G27" s="360">
        <v>600000</v>
      </c>
      <c r="H27" s="366">
        <v>600000</v>
      </c>
    </row>
    <row r="28" spans="1:8" ht="15.75">
      <c r="A28" s="108">
        <v>21</v>
      </c>
      <c r="B28" s="361" t="s">
        <v>3053</v>
      </c>
      <c r="C28" s="362" t="s">
        <v>3054</v>
      </c>
      <c r="D28" s="363">
        <v>45087</v>
      </c>
      <c r="E28" s="361" t="s">
        <v>3055</v>
      </c>
      <c r="F28" s="366">
        <v>8940</v>
      </c>
      <c r="G28" s="360">
        <v>0</v>
      </c>
      <c r="H28" s="366">
        <v>8940</v>
      </c>
    </row>
    <row r="29" spans="1:8" ht="15.75">
      <c r="A29" s="108">
        <v>22</v>
      </c>
      <c r="B29" s="361" t="s">
        <v>3053</v>
      </c>
      <c r="C29" s="362" t="s">
        <v>3056</v>
      </c>
      <c r="D29" s="363" t="s">
        <v>2212</v>
      </c>
      <c r="E29" s="361" t="s">
        <v>3055</v>
      </c>
      <c r="F29" s="366">
        <v>14000</v>
      </c>
      <c r="G29" s="360">
        <v>0</v>
      </c>
      <c r="H29" s="366">
        <v>14000</v>
      </c>
    </row>
    <row r="30" spans="1:8" ht="31.5">
      <c r="A30" s="108">
        <v>23</v>
      </c>
      <c r="B30" s="361" t="s">
        <v>3012</v>
      </c>
      <c r="C30" s="378" t="s">
        <v>3057</v>
      </c>
      <c r="D30" s="363" t="s">
        <v>3058</v>
      </c>
      <c r="E30" s="361" t="s">
        <v>3044</v>
      </c>
      <c r="F30" s="366">
        <v>72695</v>
      </c>
      <c r="G30" s="360">
        <v>0</v>
      </c>
      <c r="H30" s="366">
        <v>72695</v>
      </c>
    </row>
    <row r="31" spans="1:8" ht="31.5">
      <c r="A31" s="108">
        <v>24</v>
      </c>
      <c r="B31" s="361" t="s">
        <v>3012</v>
      </c>
      <c r="C31" s="378" t="s">
        <v>3059</v>
      </c>
      <c r="D31" s="363">
        <v>44693</v>
      </c>
      <c r="E31" s="361" t="s">
        <v>3044</v>
      </c>
      <c r="F31" s="366">
        <v>8525</v>
      </c>
      <c r="G31" s="360">
        <v>0</v>
      </c>
      <c r="H31" s="366">
        <v>8525</v>
      </c>
    </row>
    <row r="32" spans="1:8" ht="15.75">
      <c r="A32" s="379"/>
      <c r="B32" s="380"/>
      <c r="C32" s="381"/>
      <c r="D32" s="382"/>
      <c r="E32" s="380" t="s">
        <v>1126</v>
      </c>
      <c r="F32" s="124">
        <f>SUM(F8:F31)</f>
        <v>6111103.5999999996</v>
      </c>
      <c r="G32" s="124">
        <f t="shared" ref="G32:H32" si="0">SUM(G8:G31)</f>
        <v>2980644</v>
      </c>
      <c r="H32" s="124">
        <f t="shared" si="0"/>
        <v>6111103.5999999996</v>
      </c>
    </row>
    <row r="33" spans="1:8" ht="15.75">
      <c r="A33" s="70" t="s">
        <v>3136</v>
      </c>
      <c r="B33" s="33"/>
    </row>
    <row r="34" spans="1:8" ht="60">
      <c r="A34" s="393">
        <v>1</v>
      </c>
      <c r="B34" s="394" t="s">
        <v>3087</v>
      </c>
      <c r="C34" s="395">
        <v>2090861</v>
      </c>
      <c r="D34" s="396">
        <v>45404</v>
      </c>
      <c r="E34" s="397" t="s">
        <v>702</v>
      </c>
      <c r="F34" s="398">
        <v>1098620</v>
      </c>
      <c r="G34" s="399">
        <v>1097418</v>
      </c>
      <c r="H34" s="398">
        <f t="shared" ref="H34:H96" si="1">F34-G34</f>
        <v>1202</v>
      </c>
    </row>
    <row r="35" spans="1:8" ht="60">
      <c r="A35" s="400">
        <v>2</v>
      </c>
      <c r="B35" s="394" t="s">
        <v>3088</v>
      </c>
      <c r="C35" s="395">
        <v>1916250</v>
      </c>
      <c r="D35" s="396">
        <v>45404</v>
      </c>
      <c r="E35" s="397" t="s">
        <v>703</v>
      </c>
      <c r="F35" s="398">
        <v>7590000</v>
      </c>
      <c r="G35" s="399"/>
      <c r="H35" s="398">
        <f t="shared" si="1"/>
        <v>7590000</v>
      </c>
    </row>
    <row r="36" spans="1:8" ht="30">
      <c r="A36" s="393">
        <v>3</v>
      </c>
      <c r="B36" s="394" t="s">
        <v>3089</v>
      </c>
      <c r="C36" s="395">
        <v>1922591</v>
      </c>
      <c r="D36" s="396">
        <v>45404</v>
      </c>
      <c r="E36" s="397" t="s">
        <v>704</v>
      </c>
      <c r="F36" s="398">
        <v>1002872</v>
      </c>
      <c r="G36" s="399"/>
      <c r="H36" s="398">
        <f t="shared" si="1"/>
        <v>1002872</v>
      </c>
    </row>
    <row r="37" spans="1:8" ht="30">
      <c r="A37" s="400">
        <v>4</v>
      </c>
      <c r="B37" s="394" t="s">
        <v>3090</v>
      </c>
      <c r="C37" s="395">
        <v>2090853</v>
      </c>
      <c r="D37" s="396">
        <v>45404</v>
      </c>
      <c r="E37" s="397" t="s">
        <v>705</v>
      </c>
      <c r="F37" s="398">
        <v>16000000</v>
      </c>
      <c r="G37" s="399"/>
      <c r="H37" s="398">
        <f t="shared" si="1"/>
        <v>16000000</v>
      </c>
    </row>
    <row r="38" spans="1:8" ht="30">
      <c r="A38" s="393">
        <v>5</v>
      </c>
      <c r="B38" s="394" t="s">
        <v>3091</v>
      </c>
      <c r="C38" s="395">
        <v>1922816</v>
      </c>
      <c r="D38" s="396">
        <v>45404</v>
      </c>
      <c r="E38" s="397" t="s">
        <v>706</v>
      </c>
      <c r="F38" s="398">
        <v>1332341</v>
      </c>
      <c r="G38" s="399"/>
      <c r="H38" s="398">
        <f t="shared" si="1"/>
        <v>1332341</v>
      </c>
    </row>
    <row r="39" spans="1:8" ht="30">
      <c r="A39" s="400">
        <v>6</v>
      </c>
      <c r="B39" s="394" t="s">
        <v>3092</v>
      </c>
      <c r="C39" s="395">
        <v>2090867</v>
      </c>
      <c r="D39" s="396">
        <v>45404</v>
      </c>
      <c r="E39" s="397" t="s">
        <v>707</v>
      </c>
      <c r="F39" s="398">
        <v>6998066</v>
      </c>
      <c r="G39" s="399">
        <v>6600732</v>
      </c>
      <c r="H39" s="398">
        <f t="shared" si="1"/>
        <v>397334</v>
      </c>
    </row>
    <row r="40" spans="1:8" ht="60">
      <c r="A40" s="393">
        <v>7</v>
      </c>
      <c r="B40" s="394" t="s">
        <v>1996</v>
      </c>
      <c r="C40" s="395">
        <v>1916225</v>
      </c>
      <c r="D40" s="396">
        <v>45404</v>
      </c>
      <c r="E40" s="397" t="s">
        <v>708</v>
      </c>
      <c r="F40" s="398">
        <v>1355145</v>
      </c>
      <c r="G40" s="399"/>
      <c r="H40" s="398">
        <f t="shared" si="1"/>
        <v>1355145</v>
      </c>
    </row>
    <row r="41" spans="1:8" ht="30">
      <c r="A41" s="400">
        <v>8</v>
      </c>
      <c r="B41" s="394" t="s">
        <v>3093</v>
      </c>
      <c r="C41" s="395">
        <v>2090852</v>
      </c>
      <c r="D41" s="396">
        <v>45404</v>
      </c>
      <c r="E41" s="397" t="s">
        <v>709</v>
      </c>
      <c r="F41" s="398">
        <v>5080041</v>
      </c>
      <c r="G41" s="399"/>
      <c r="H41" s="398">
        <f t="shared" si="1"/>
        <v>5080041</v>
      </c>
    </row>
    <row r="42" spans="1:8" ht="30">
      <c r="A42" s="393">
        <v>9</v>
      </c>
      <c r="B42" s="394" t="s">
        <v>3094</v>
      </c>
      <c r="C42" s="395">
        <v>1916216</v>
      </c>
      <c r="D42" s="396">
        <v>45404</v>
      </c>
      <c r="E42" s="397" t="s">
        <v>710</v>
      </c>
      <c r="F42" s="398">
        <v>4999805</v>
      </c>
      <c r="G42" s="399"/>
      <c r="H42" s="398">
        <f t="shared" si="1"/>
        <v>4999805</v>
      </c>
    </row>
    <row r="43" spans="1:8" ht="45">
      <c r="A43" s="400">
        <v>10</v>
      </c>
      <c r="B43" s="394" t="s">
        <v>3095</v>
      </c>
      <c r="C43" s="395">
        <v>2277532</v>
      </c>
      <c r="D43" s="396">
        <v>45404</v>
      </c>
      <c r="E43" s="397" t="s">
        <v>711</v>
      </c>
      <c r="F43" s="398">
        <v>3995490</v>
      </c>
      <c r="G43" s="399"/>
      <c r="H43" s="398">
        <f t="shared" si="1"/>
        <v>3995490</v>
      </c>
    </row>
    <row r="44" spans="1:8" ht="45">
      <c r="A44" s="393">
        <v>11</v>
      </c>
      <c r="B44" s="394" t="s">
        <v>3096</v>
      </c>
      <c r="C44" s="395">
        <v>1922717</v>
      </c>
      <c r="D44" s="396">
        <v>45404</v>
      </c>
      <c r="E44" s="397" t="s">
        <v>712</v>
      </c>
      <c r="F44" s="398">
        <v>325934</v>
      </c>
      <c r="G44" s="399">
        <v>325934</v>
      </c>
      <c r="H44" s="398">
        <f t="shared" si="1"/>
        <v>0</v>
      </c>
    </row>
    <row r="45" spans="1:8" ht="45">
      <c r="A45" s="400">
        <v>12</v>
      </c>
      <c r="B45" s="394" t="s">
        <v>1133</v>
      </c>
      <c r="C45" s="395">
        <v>1922714</v>
      </c>
      <c r="D45" s="396">
        <v>45404</v>
      </c>
      <c r="E45" s="397" t="s">
        <v>713</v>
      </c>
      <c r="F45" s="398">
        <v>3996400</v>
      </c>
      <c r="G45" s="399"/>
      <c r="H45" s="398">
        <f t="shared" si="1"/>
        <v>3996400</v>
      </c>
    </row>
    <row r="46" spans="1:8" ht="45">
      <c r="A46" s="393">
        <v>13</v>
      </c>
      <c r="B46" s="394" t="s">
        <v>3097</v>
      </c>
      <c r="C46" s="395">
        <v>2277529</v>
      </c>
      <c r="D46" s="396">
        <v>45404</v>
      </c>
      <c r="E46" s="397" t="s">
        <v>714</v>
      </c>
      <c r="F46" s="398">
        <v>3999184.6</v>
      </c>
      <c r="G46" s="399"/>
      <c r="H46" s="398">
        <f t="shared" si="1"/>
        <v>3999184.6</v>
      </c>
    </row>
    <row r="47" spans="1:8" ht="30">
      <c r="A47" s="400">
        <v>14</v>
      </c>
      <c r="B47" s="394" t="s">
        <v>3088</v>
      </c>
      <c r="C47" s="395">
        <v>2277530</v>
      </c>
      <c r="D47" s="396">
        <v>45404</v>
      </c>
      <c r="E47" s="397" t="s">
        <v>715</v>
      </c>
      <c r="F47" s="398">
        <v>5701368</v>
      </c>
      <c r="G47" s="399">
        <v>5569948</v>
      </c>
      <c r="H47" s="398">
        <f t="shared" si="1"/>
        <v>131420</v>
      </c>
    </row>
    <row r="48" spans="1:8" ht="45">
      <c r="A48" s="393">
        <v>15</v>
      </c>
      <c r="B48" s="394" t="s">
        <v>3098</v>
      </c>
      <c r="C48" s="395">
        <v>1922828</v>
      </c>
      <c r="D48" s="396">
        <v>45404</v>
      </c>
      <c r="E48" s="397" t="s">
        <v>716</v>
      </c>
      <c r="F48" s="398">
        <v>723415</v>
      </c>
      <c r="G48" s="399"/>
      <c r="H48" s="398">
        <f t="shared" si="1"/>
        <v>723415</v>
      </c>
    </row>
    <row r="49" spans="1:8" ht="45">
      <c r="A49" s="400">
        <v>16</v>
      </c>
      <c r="B49" s="394" t="s">
        <v>3099</v>
      </c>
      <c r="C49" s="395">
        <v>1922723</v>
      </c>
      <c r="D49" s="396">
        <v>45404</v>
      </c>
      <c r="E49" s="397" t="s">
        <v>717</v>
      </c>
      <c r="F49" s="398">
        <v>3499720</v>
      </c>
      <c r="G49" s="399"/>
      <c r="H49" s="398">
        <f t="shared" si="1"/>
        <v>3499720</v>
      </c>
    </row>
    <row r="50" spans="1:8" ht="30">
      <c r="A50" s="393">
        <v>17</v>
      </c>
      <c r="B50" s="394" t="s">
        <v>3100</v>
      </c>
      <c r="C50" s="395">
        <v>1922801</v>
      </c>
      <c r="D50" s="396">
        <v>45404</v>
      </c>
      <c r="E50" s="397" t="s">
        <v>718</v>
      </c>
      <c r="F50" s="398">
        <v>4495000</v>
      </c>
      <c r="G50" s="399">
        <v>4431200</v>
      </c>
      <c r="H50" s="398">
        <f t="shared" si="1"/>
        <v>63800</v>
      </c>
    </row>
    <row r="51" spans="1:8" ht="30">
      <c r="A51" s="400">
        <v>18</v>
      </c>
      <c r="B51" s="394" t="s">
        <v>3101</v>
      </c>
      <c r="C51" s="395">
        <v>2277526</v>
      </c>
      <c r="D51" s="396">
        <v>45404</v>
      </c>
      <c r="E51" s="397" t="s">
        <v>719</v>
      </c>
      <c r="F51" s="398">
        <v>121800.36</v>
      </c>
      <c r="G51" s="399"/>
      <c r="H51" s="398">
        <f t="shared" si="1"/>
        <v>121800.36</v>
      </c>
    </row>
    <row r="52" spans="1:8" ht="30">
      <c r="A52" s="393">
        <v>19</v>
      </c>
      <c r="B52" s="394" t="s">
        <v>2374</v>
      </c>
      <c r="C52" s="395">
        <v>1922846</v>
      </c>
      <c r="D52" s="396">
        <v>45404</v>
      </c>
      <c r="E52" s="397" t="s">
        <v>721</v>
      </c>
      <c r="F52" s="398">
        <v>516618.76</v>
      </c>
      <c r="G52" s="399"/>
      <c r="H52" s="398">
        <f t="shared" si="1"/>
        <v>516618.76</v>
      </c>
    </row>
    <row r="53" spans="1:8" ht="30">
      <c r="A53" s="400">
        <v>20</v>
      </c>
      <c r="B53" s="394" t="s">
        <v>3102</v>
      </c>
      <c r="C53" s="395">
        <v>1922809</v>
      </c>
      <c r="D53" s="396">
        <v>45404</v>
      </c>
      <c r="E53" s="397" t="s">
        <v>722</v>
      </c>
      <c r="F53" s="398">
        <v>1500000</v>
      </c>
      <c r="G53" s="399">
        <v>1401666.65</v>
      </c>
      <c r="H53" s="398">
        <f t="shared" si="1"/>
        <v>98333.350000000093</v>
      </c>
    </row>
    <row r="54" spans="1:8" ht="30">
      <c r="A54" s="393">
        <v>21</v>
      </c>
      <c r="B54" s="394" t="s">
        <v>1253</v>
      </c>
      <c r="C54" s="395">
        <v>2277502</v>
      </c>
      <c r="D54" s="396">
        <v>45404</v>
      </c>
      <c r="E54" s="397" t="s">
        <v>724</v>
      </c>
      <c r="F54" s="398">
        <v>3500000</v>
      </c>
      <c r="G54" s="399"/>
      <c r="H54" s="398">
        <f t="shared" si="1"/>
        <v>3500000</v>
      </c>
    </row>
    <row r="55" spans="1:8" ht="45">
      <c r="A55" s="400">
        <v>22</v>
      </c>
      <c r="B55" s="394" t="s">
        <v>3103</v>
      </c>
      <c r="C55" s="395">
        <v>1922708</v>
      </c>
      <c r="D55" s="396">
        <v>45404</v>
      </c>
      <c r="E55" s="397" t="s">
        <v>726</v>
      </c>
      <c r="F55" s="398">
        <v>3484435</v>
      </c>
      <c r="G55" s="399"/>
      <c r="H55" s="398">
        <f t="shared" si="1"/>
        <v>3484435</v>
      </c>
    </row>
    <row r="56" spans="1:8" ht="30">
      <c r="A56" s="393">
        <v>23</v>
      </c>
      <c r="B56" s="394" t="s">
        <v>3104</v>
      </c>
      <c r="C56" s="395">
        <v>1922823</v>
      </c>
      <c r="D56" s="396">
        <v>45404</v>
      </c>
      <c r="E56" s="397" t="s">
        <v>728</v>
      </c>
      <c r="F56" s="398">
        <v>2952084</v>
      </c>
      <c r="G56" s="399"/>
      <c r="H56" s="398">
        <f t="shared" si="1"/>
        <v>2952084</v>
      </c>
    </row>
    <row r="57" spans="1:8" ht="45">
      <c r="A57" s="400">
        <v>24</v>
      </c>
      <c r="B57" s="394" t="s">
        <v>3105</v>
      </c>
      <c r="C57" s="395">
        <v>2277534</v>
      </c>
      <c r="D57" s="396">
        <v>45404</v>
      </c>
      <c r="E57" s="397" t="s">
        <v>729</v>
      </c>
      <c r="F57" s="398">
        <v>1996305.6</v>
      </c>
      <c r="G57" s="399">
        <v>1780705.6</v>
      </c>
      <c r="H57" s="398">
        <f t="shared" si="1"/>
        <v>215600</v>
      </c>
    </row>
    <row r="58" spans="1:8" ht="45">
      <c r="A58" s="393">
        <v>25</v>
      </c>
      <c r="B58" s="394" t="s">
        <v>3106</v>
      </c>
      <c r="C58" s="395">
        <v>1922743</v>
      </c>
      <c r="D58" s="396">
        <v>45404</v>
      </c>
      <c r="E58" s="397" t="s">
        <v>730</v>
      </c>
      <c r="F58" s="398">
        <v>3994765</v>
      </c>
      <c r="G58" s="399"/>
      <c r="H58" s="398">
        <f t="shared" si="1"/>
        <v>3994765</v>
      </c>
    </row>
    <row r="59" spans="1:8" ht="45">
      <c r="A59" s="400">
        <v>26</v>
      </c>
      <c r="B59" s="394" t="s">
        <v>3107</v>
      </c>
      <c r="C59" s="395">
        <v>1922710</v>
      </c>
      <c r="D59" s="396">
        <v>45404</v>
      </c>
      <c r="E59" s="397" t="s">
        <v>731</v>
      </c>
      <c r="F59" s="398">
        <v>2980000</v>
      </c>
      <c r="G59" s="399">
        <v>2961509</v>
      </c>
      <c r="H59" s="398">
        <f t="shared" si="1"/>
        <v>18491</v>
      </c>
    </row>
    <row r="60" spans="1:8" ht="30">
      <c r="A60" s="393">
        <v>27</v>
      </c>
      <c r="B60" s="394" t="s">
        <v>3108</v>
      </c>
      <c r="C60" s="395">
        <v>1922732</v>
      </c>
      <c r="D60" s="396">
        <v>45404</v>
      </c>
      <c r="E60" s="397" t="s">
        <v>732</v>
      </c>
      <c r="F60" s="398">
        <v>2997179</v>
      </c>
      <c r="G60" s="399">
        <v>2997179</v>
      </c>
      <c r="H60" s="398">
        <f t="shared" si="1"/>
        <v>0</v>
      </c>
    </row>
    <row r="61" spans="1:8" ht="45">
      <c r="A61" s="400">
        <v>28</v>
      </c>
      <c r="B61" s="394" t="s">
        <v>3109</v>
      </c>
      <c r="C61" s="395">
        <v>1922843</v>
      </c>
      <c r="D61" s="396">
        <v>45404</v>
      </c>
      <c r="E61" s="397" t="s">
        <v>733</v>
      </c>
      <c r="F61" s="398">
        <v>4983360</v>
      </c>
      <c r="G61" s="399"/>
      <c r="H61" s="398">
        <f t="shared" si="1"/>
        <v>4983360</v>
      </c>
    </row>
    <row r="62" spans="1:8">
      <c r="A62" s="393">
        <v>29</v>
      </c>
      <c r="B62" s="394" t="s">
        <v>3110</v>
      </c>
      <c r="C62" s="395">
        <v>1922716</v>
      </c>
      <c r="D62" s="396">
        <v>45404</v>
      </c>
      <c r="E62" s="397" t="s">
        <v>734</v>
      </c>
      <c r="F62" s="398">
        <v>3934986.8</v>
      </c>
      <c r="G62" s="399"/>
      <c r="H62" s="398">
        <f t="shared" si="1"/>
        <v>3934986.8</v>
      </c>
    </row>
    <row r="63" spans="1:8" ht="30">
      <c r="A63" s="400">
        <v>30</v>
      </c>
      <c r="B63" s="394" t="s">
        <v>3111</v>
      </c>
      <c r="C63" s="395">
        <v>1922736</v>
      </c>
      <c r="D63" s="396">
        <v>45404</v>
      </c>
      <c r="E63" s="397" t="s">
        <v>735</v>
      </c>
      <c r="F63" s="398">
        <v>1498471</v>
      </c>
      <c r="G63" s="399"/>
      <c r="H63" s="398">
        <f t="shared" si="1"/>
        <v>1498471</v>
      </c>
    </row>
    <row r="64" spans="1:8" ht="30">
      <c r="A64" s="393">
        <v>31</v>
      </c>
      <c r="B64" s="394" t="s">
        <v>3112</v>
      </c>
      <c r="C64" s="395">
        <v>2277503</v>
      </c>
      <c r="D64" s="396">
        <v>45404</v>
      </c>
      <c r="E64" s="397" t="s">
        <v>736</v>
      </c>
      <c r="F64" s="398">
        <v>2999595.4</v>
      </c>
      <c r="G64" s="399">
        <v>2940779.8</v>
      </c>
      <c r="H64" s="398">
        <f t="shared" si="1"/>
        <v>58815.600000000093</v>
      </c>
    </row>
    <row r="65" spans="1:8" ht="30">
      <c r="A65" s="400">
        <v>32</v>
      </c>
      <c r="B65" s="394" t="s">
        <v>1442</v>
      </c>
      <c r="C65" s="395">
        <v>2277525</v>
      </c>
      <c r="D65" s="396">
        <v>45404</v>
      </c>
      <c r="E65" s="397" t="s">
        <v>737</v>
      </c>
      <c r="F65" s="398">
        <v>3852151.2</v>
      </c>
      <c r="G65" s="399">
        <v>3852151.2</v>
      </c>
      <c r="H65" s="398">
        <f t="shared" si="1"/>
        <v>0</v>
      </c>
    </row>
    <row r="66" spans="1:8" ht="30">
      <c r="A66" s="393">
        <v>33</v>
      </c>
      <c r="B66" s="394" t="s">
        <v>1171</v>
      </c>
      <c r="C66" s="395">
        <v>1922839</v>
      </c>
      <c r="D66" s="396">
        <v>45404</v>
      </c>
      <c r="E66" s="397" t="s">
        <v>738</v>
      </c>
      <c r="F66" s="398">
        <v>4499666.5999999996</v>
      </c>
      <c r="G66" s="399"/>
      <c r="H66" s="398">
        <f t="shared" si="1"/>
        <v>4499666.5999999996</v>
      </c>
    </row>
    <row r="67" spans="1:8" ht="45">
      <c r="A67" s="400">
        <v>34</v>
      </c>
      <c r="B67" s="394" t="s">
        <v>1820</v>
      </c>
      <c r="C67" s="395">
        <v>1922848</v>
      </c>
      <c r="D67" s="396">
        <v>45404</v>
      </c>
      <c r="E67" s="397" t="s">
        <v>740</v>
      </c>
      <c r="F67" s="398">
        <v>11267225</v>
      </c>
      <c r="G67" s="399"/>
      <c r="H67" s="398">
        <f t="shared" si="1"/>
        <v>11267225</v>
      </c>
    </row>
    <row r="68" spans="1:8" ht="45">
      <c r="A68" s="393">
        <v>35</v>
      </c>
      <c r="B68" s="394" t="s">
        <v>3113</v>
      </c>
      <c r="C68" s="395">
        <v>1922739</v>
      </c>
      <c r="D68" s="396">
        <v>45404</v>
      </c>
      <c r="E68" s="397" t="s">
        <v>741</v>
      </c>
      <c r="F68" s="398">
        <v>2997005</v>
      </c>
      <c r="G68" s="399"/>
      <c r="H68" s="398">
        <f t="shared" si="1"/>
        <v>2997005</v>
      </c>
    </row>
    <row r="69" spans="1:8" ht="45">
      <c r="A69" s="400">
        <v>36</v>
      </c>
      <c r="B69" s="394" t="s">
        <v>3114</v>
      </c>
      <c r="C69" s="395">
        <v>1922849</v>
      </c>
      <c r="D69" s="396">
        <v>45404</v>
      </c>
      <c r="E69" s="397" t="s">
        <v>742</v>
      </c>
      <c r="F69" s="398">
        <v>3964045</v>
      </c>
      <c r="G69" s="399">
        <v>3906044.8</v>
      </c>
      <c r="H69" s="398">
        <f t="shared" si="1"/>
        <v>58000.200000000186</v>
      </c>
    </row>
    <row r="70" spans="1:8" ht="45">
      <c r="A70" s="393">
        <v>37</v>
      </c>
      <c r="B70" s="394" t="s">
        <v>3115</v>
      </c>
      <c r="C70" s="395">
        <v>2277522</v>
      </c>
      <c r="D70" s="396">
        <v>45404</v>
      </c>
      <c r="E70" s="397" t="s">
        <v>743</v>
      </c>
      <c r="F70" s="398">
        <v>3994852</v>
      </c>
      <c r="G70" s="399"/>
      <c r="H70" s="398">
        <f t="shared" si="1"/>
        <v>3994852</v>
      </c>
    </row>
    <row r="71" spans="1:8" ht="45">
      <c r="A71" s="400">
        <v>38</v>
      </c>
      <c r="B71" s="394" t="s">
        <v>1274</v>
      </c>
      <c r="C71" s="395">
        <v>1922833</v>
      </c>
      <c r="D71" s="396">
        <v>45404</v>
      </c>
      <c r="E71" s="397" t="s">
        <v>744</v>
      </c>
      <c r="F71" s="398">
        <v>3999981.6</v>
      </c>
      <c r="G71" s="399"/>
      <c r="H71" s="398">
        <f t="shared" si="1"/>
        <v>3999981.6</v>
      </c>
    </row>
    <row r="72" spans="1:8" ht="45">
      <c r="A72" s="393">
        <v>39</v>
      </c>
      <c r="B72" s="394" t="s">
        <v>3116</v>
      </c>
      <c r="C72" s="395">
        <v>1922842</v>
      </c>
      <c r="D72" s="396">
        <v>45404</v>
      </c>
      <c r="E72" s="397" t="s">
        <v>745</v>
      </c>
      <c r="F72" s="398">
        <v>2986750</v>
      </c>
      <c r="G72" s="399"/>
      <c r="H72" s="398">
        <f t="shared" si="1"/>
        <v>2986750</v>
      </c>
    </row>
    <row r="73" spans="1:8" ht="45">
      <c r="A73" s="400">
        <v>40</v>
      </c>
      <c r="B73" s="394" t="s">
        <v>3117</v>
      </c>
      <c r="C73" s="395">
        <v>2277531</v>
      </c>
      <c r="D73" s="396">
        <v>45404</v>
      </c>
      <c r="E73" s="397" t="s">
        <v>746</v>
      </c>
      <c r="F73" s="398">
        <v>7751502</v>
      </c>
      <c r="G73" s="399"/>
      <c r="H73" s="398">
        <f t="shared" si="1"/>
        <v>7751502</v>
      </c>
    </row>
    <row r="74" spans="1:8" ht="30">
      <c r="A74" s="393">
        <v>41</v>
      </c>
      <c r="B74" s="394" t="s">
        <v>3118</v>
      </c>
      <c r="C74" s="395">
        <v>1922724</v>
      </c>
      <c r="D74" s="396">
        <v>45404</v>
      </c>
      <c r="E74" s="397" t="s">
        <v>747</v>
      </c>
      <c r="F74" s="398">
        <v>499960</v>
      </c>
      <c r="G74" s="399">
        <v>499960</v>
      </c>
      <c r="H74" s="398">
        <f t="shared" si="1"/>
        <v>0</v>
      </c>
    </row>
    <row r="75" spans="1:8" ht="30">
      <c r="A75" s="400">
        <v>42</v>
      </c>
      <c r="B75" s="394" t="s">
        <v>3119</v>
      </c>
      <c r="C75" s="395">
        <v>2277507</v>
      </c>
      <c r="D75" s="396">
        <v>45404</v>
      </c>
      <c r="E75" s="397" t="s">
        <v>748</v>
      </c>
      <c r="F75" s="398">
        <v>164629</v>
      </c>
      <c r="G75" s="399"/>
      <c r="H75" s="398">
        <f t="shared" si="1"/>
        <v>164629</v>
      </c>
    </row>
    <row r="76" spans="1:8" ht="60">
      <c r="A76" s="393">
        <v>43</v>
      </c>
      <c r="B76" s="394" t="s">
        <v>3120</v>
      </c>
      <c r="C76" s="395">
        <v>2277504</v>
      </c>
      <c r="D76" s="396">
        <v>45404</v>
      </c>
      <c r="E76" s="397" t="s">
        <v>749</v>
      </c>
      <c r="F76" s="398">
        <v>1619343</v>
      </c>
      <c r="G76" s="399">
        <v>1618735</v>
      </c>
      <c r="H76" s="398">
        <f t="shared" si="1"/>
        <v>608</v>
      </c>
    </row>
    <row r="77" spans="1:8" ht="30">
      <c r="A77" s="400">
        <v>44</v>
      </c>
      <c r="B77" s="394" t="s">
        <v>3121</v>
      </c>
      <c r="C77" s="395">
        <v>2277527</v>
      </c>
      <c r="D77" s="396">
        <v>45404</v>
      </c>
      <c r="E77" s="397" t="s">
        <v>750</v>
      </c>
      <c r="F77" s="398">
        <v>6516880</v>
      </c>
      <c r="G77" s="399"/>
      <c r="H77" s="398">
        <f t="shared" si="1"/>
        <v>6516880</v>
      </c>
    </row>
    <row r="78" spans="1:8" ht="30">
      <c r="A78" s="393">
        <v>45</v>
      </c>
      <c r="B78" s="394" t="s">
        <v>3105</v>
      </c>
      <c r="C78" s="395">
        <v>1922844</v>
      </c>
      <c r="D78" s="396">
        <v>45404</v>
      </c>
      <c r="E78" s="397" t="s">
        <v>752</v>
      </c>
      <c r="F78" s="398">
        <v>652802.05000000005</v>
      </c>
      <c r="G78" s="399"/>
      <c r="H78" s="398">
        <f t="shared" si="1"/>
        <v>652802.05000000005</v>
      </c>
    </row>
    <row r="79" spans="1:8" ht="30">
      <c r="A79" s="400">
        <v>46</v>
      </c>
      <c r="B79" s="394" t="s">
        <v>3122</v>
      </c>
      <c r="C79" s="395">
        <v>2277505</v>
      </c>
      <c r="D79" s="396">
        <v>45404</v>
      </c>
      <c r="E79" s="397" t="s">
        <v>753</v>
      </c>
      <c r="F79" s="398">
        <v>14362084.91</v>
      </c>
      <c r="G79" s="399"/>
      <c r="H79" s="398">
        <f t="shared" si="1"/>
        <v>14362084.91</v>
      </c>
    </row>
    <row r="80" spans="1:8" ht="45">
      <c r="A80" s="393">
        <v>47</v>
      </c>
      <c r="B80" s="394" t="s">
        <v>3123</v>
      </c>
      <c r="C80" s="395">
        <v>1922721</v>
      </c>
      <c r="D80" s="396">
        <v>45404</v>
      </c>
      <c r="E80" s="397" t="s">
        <v>755</v>
      </c>
      <c r="F80" s="398">
        <v>78462062.210000008</v>
      </c>
      <c r="G80" s="399">
        <v>40000000</v>
      </c>
      <c r="H80" s="398">
        <f t="shared" si="1"/>
        <v>38462062.210000008</v>
      </c>
    </row>
    <row r="81" spans="1:8" ht="45">
      <c r="A81" s="400">
        <v>48</v>
      </c>
      <c r="B81" s="394" t="s">
        <v>3124</v>
      </c>
      <c r="C81" s="395">
        <v>1922734</v>
      </c>
      <c r="D81" s="396">
        <v>45404</v>
      </c>
      <c r="E81" s="397" t="s">
        <v>756</v>
      </c>
      <c r="F81" s="398">
        <v>5978518</v>
      </c>
      <c r="G81" s="399"/>
      <c r="H81" s="398">
        <f t="shared" si="1"/>
        <v>5978518</v>
      </c>
    </row>
    <row r="82" spans="1:8" ht="30">
      <c r="A82" s="393">
        <v>49</v>
      </c>
      <c r="B82" s="394" t="s">
        <v>3125</v>
      </c>
      <c r="C82" s="395">
        <v>2277526</v>
      </c>
      <c r="D82" s="396">
        <v>45404</v>
      </c>
      <c r="E82" s="397" t="s">
        <v>757</v>
      </c>
      <c r="F82" s="398">
        <v>2997851</v>
      </c>
      <c r="G82" s="399"/>
      <c r="H82" s="398">
        <f t="shared" si="1"/>
        <v>2997851</v>
      </c>
    </row>
    <row r="83" spans="1:8" ht="60">
      <c r="A83" s="400">
        <v>50</v>
      </c>
      <c r="B83" s="394" t="s">
        <v>1299</v>
      </c>
      <c r="C83" s="395">
        <v>1922805</v>
      </c>
      <c r="D83" s="396">
        <v>45404</v>
      </c>
      <c r="E83" s="397" t="s">
        <v>759</v>
      </c>
      <c r="F83" s="398">
        <v>4494968</v>
      </c>
      <c r="G83" s="399"/>
      <c r="H83" s="398">
        <f t="shared" si="1"/>
        <v>4494968</v>
      </c>
    </row>
    <row r="84" spans="1:8" ht="30">
      <c r="A84" s="393">
        <v>51</v>
      </c>
      <c r="B84" s="394" t="s">
        <v>3126</v>
      </c>
      <c r="C84" s="395">
        <v>1922737</v>
      </c>
      <c r="D84" s="396">
        <v>45404</v>
      </c>
      <c r="E84" s="397" t="s">
        <v>760</v>
      </c>
      <c r="F84" s="398">
        <v>4995992</v>
      </c>
      <c r="G84" s="399">
        <v>4758088</v>
      </c>
      <c r="H84" s="398">
        <f t="shared" si="1"/>
        <v>237904</v>
      </c>
    </row>
    <row r="85" spans="1:8" ht="45">
      <c r="A85" s="400">
        <v>52</v>
      </c>
      <c r="B85" s="394" t="s">
        <v>3127</v>
      </c>
      <c r="C85" s="395">
        <v>1922831</v>
      </c>
      <c r="D85" s="396">
        <v>45404</v>
      </c>
      <c r="E85" s="397" t="s">
        <v>761</v>
      </c>
      <c r="F85" s="398">
        <v>6000000</v>
      </c>
      <c r="G85" s="401"/>
      <c r="H85" s="398">
        <f t="shared" si="1"/>
        <v>6000000</v>
      </c>
    </row>
    <row r="86" spans="1:8" ht="30">
      <c r="A86" s="393">
        <v>53</v>
      </c>
      <c r="B86" s="394" t="s">
        <v>3128</v>
      </c>
      <c r="C86" s="395">
        <v>2277509</v>
      </c>
      <c r="D86" s="396">
        <v>45404</v>
      </c>
      <c r="E86" s="397" t="s">
        <v>762</v>
      </c>
      <c r="F86" s="398">
        <v>998528</v>
      </c>
      <c r="G86" s="399"/>
      <c r="H86" s="398">
        <f t="shared" si="1"/>
        <v>998528</v>
      </c>
    </row>
    <row r="87" spans="1:8" ht="30">
      <c r="A87" s="400">
        <v>54</v>
      </c>
      <c r="B87" s="394" t="s">
        <v>3129</v>
      </c>
      <c r="C87" s="395">
        <v>2277508</v>
      </c>
      <c r="D87" s="396">
        <v>45404</v>
      </c>
      <c r="E87" s="397" t="s">
        <v>763</v>
      </c>
      <c r="F87" s="398">
        <v>498800</v>
      </c>
      <c r="G87" s="399">
        <v>498800</v>
      </c>
      <c r="H87" s="398">
        <f t="shared" si="1"/>
        <v>0</v>
      </c>
    </row>
    <row r="88" spans="1:8" ht="30">
      <c r="A88" s="393">
        <v>55</v>
      </c>
      <c r="B88" s="394" t="s">
        <v>2004</v>
      </c>
      <c r="C88" s="395">
        <v>2277510</v>
      </c>
      <c r="D88" s="396">
        <v>45404</v>
      </c>
      <c r="E88" s="397" t="s">
        <v>764</v>
      </c>
      <c r="F88" s="398">
        <v>999988.11</v>
      </c>
      <c r="G88" s="399"/>
      <c r="H88" s="398">
        <f t="shared" si="1"/>
        <v>999988.11</v>
      </c>
    </row>
    <row r="89" spans="1:8">
      <c r="A89" s="400">
        <v>56</v>
      </c>
      <c r="B89" s="394" t="s">
        <v>3130</v>
      </c>
      <c r="C89" s="395">
        <v>2277513</v>
      </c>
      <c r="D89" s="396">
        <v>45404</v>
      </c>
      <c r="E89" s="397" t="s">
        <v>765</v>
      </c>
      <c r="F89" s="398">
        <v>1048735.8899999999</v>
      </c>
      <c r="G89" s="399"/>
      <c r="H89" s="398">
        <f t="shared" si="1"/>
        <v>1048735.8899999999</v>
      </c>
    </row>
    <row r="90" spans="1:8">
      <c r="A90" s="393">
        <v>57</v>
      </c>
      <c r="B90" s="394" t="s">
        <v>3131</v>
      </c>
      <c r="C90" s="395">
        <v>2277515</v>
      </c>
      <c r="D90" s="396">
        <v>45404</v>
      </c>
      <c r="E90" s="397" t="s">
        <v>766</v>
      </c>
      <c r="F90" s="398">
        <v>2549680</v>
      </c>
      <c r="G90" s="399"/>
      <c r="H90" s="398">
        <f t="shared" si="1"/>
        <v>2549680</v>
      </c>
    </row>
    <row r="91" spans="1:8" ht="30">
      <c r="A91" s="400">
        <v>58</v>
      </c>
      <c r="B91" s="394" t="s">
        <v>3132</v>
      </c>
      <c r="C91" s="395">
        <v>2277508</v>
      </c>
      <c r="D91" s="396">
        <v>45404</v>
      </c>
      <c r="E91" s="397" t="s">
        <v>767</v>
      </c>
      <c r="F91" s="398">
        <v>1992640</v>
      </c>
      <c r="G91" s="399">
        <v>1992640</v>
      </c>
      <c r="H91" s="398">
        <f t="shared" si="1"/>
        <v>0</v>
      </c>
    </row>
    <row r="92" spans="1:8" ht="45">
      <c r="A92" s="393">
        <v>59</v>
      </c>
      <c r="B92" s="394" t="s">
        <v>3133</v>
      </c>
      <c r="C92" s="395">
        <v>2277525</v>
      </c>
      <c r="D92" s="396">
        <v>45404</v>
      </c>
      <c r="E92" s="397" t="s">
        <v>768</v>
      </c>
      <c r="F92" s="398">
        <v>4942168</v>
      </c>
      <c r="G92" s="399"/>
      <c r="H92" s="398">
        <f t="shared" si="1"/>
        <v>4942168</v>
      </c>
    </row>
    <row r="93" spans="1:8">
      <c r="A93" s="400">
        <v>60</v>
      </c>
      <c r="B93" s="394" t="s">
        <v>2194</v>
      </c>
      <c r="C93" s="395">
        <v>2277530</v>
      </c>
      <c r="D93" s="396">
        <v>45404</v>
      </c>
      <c r="E93" s="397" t="s">
        <v>769</v>
      </c>
      <c r="F93" s="398">
        <v>265564198.04999995</v>
      </c>
      <c r="G93" s="399"/>
      <c r="H93" s="398">
        <f t="shared" si="1"/>
        <v>265564198.04999995</v>
      </c>
    </row>
    <row r="94" spans="1:8" ht="60">
      <c r="A94" s="393">
        <v>61</v>
      </c>
      <c r="B94" s="394" t="s">
        <v>3134</v>
      </c>
      <c r="C94" s="395">
        <v>1922812</v>
      </c>
      <c r="D94" s="396">
        <v>45404</v>
      </c>
      <c r="E94" s="397" t="s">
        <v>770</v>
      </c>
      <c r="F94" s="398">
        <v>4043525</v>
      </c>
      <c r="G94" s="399"/>
      <c r="H94" s="398">
        <f t="shared" si="1"/>
        <v>4043525</v>
      </c>
    </row>
    <row r="95" spans="1:8" ht="45">
      <c r="A95" s="400">
        <v>62</v>
      </c>
      <c r="B95" s="394" t="s">
        <v>3135</v>
      </c>
      <c r="C95" s="395">
        <v>1916225</v>
      </c>
      <c r="D95" s="396">
        <v>45404</v>
      </c>
      <c r="E95" s="397" t="s">
        <v>771</v>
      </c>
      <c r="F95" s="398">
        <v>1972055.15</v>
      </c>
      <c r="G95" s="399"/>
      <c r="H95" s="398">
        <f t="shared" si="1"/>
        <v>1972055.15</v>
      </c>
    </row>
    <row r="96" spans="1:8" ht="45.75" thickBot="1">
      <c r="A96" s="393">
        <v>63</v>
      </c>
      <c r="B96" s="394" t="s">
        <v>3091</v>
      </c>
      <c r="C96" s="395">
        <v>1922816</v>
      </c>
      <c r="D96" s="396">
        <v>45404</v>
      </c>
      <c r="E96" s="397" t="s">
        <v>772</v>
      </c>
      <c r="F96" s="398">
        <v>4984100</v>
      </c>
      <c r="G96" s="399"/>
      <c r="H96" s="398">
        <f t="shared" si="1"/>
        <v>4984100</v>
      </c>
    </row>
    <row r="97" spans="1:8" ht="16.5" thickBot="1">
      <c r="A97" s="849" t="s">
        <v>9</v>
      </c>
      <c r="B97" s="850"/>
      <c r="C97" s="850"/>
      <c r="D97" s="850"/>
      <c r="E97" s="851"/>
      <c r="F97" s="402">
        <f>SUM(F34:F96)</f>
        <v>571305689.28999996</v>
      </c>
      <c r="G97" s="402">
        <f t="shared" ref="G97:H97" si="2">SUM(G34:G96)</f>
        <v>87233491.049999997</v>
      </c>
      <c r="H97" s="402">
        <f t="shared" si="2"/>
        <v>484072198.23999989</v>
      </c>
    </row>
    <row r="98" spans="1:8" ht="15.75">
      <c r="A98" s="70" t="s">
        <v>3141</v>
      </c>
      <c r="B98" s="33"/>
    </row>
    <row r="99" spans="1:8" ht="25.5">
      <c r="A99" s="403">
        <v>1</v>
      </c>
      <c r="B99" s="404" t="s">
        <v>3139</v>
      </c>
      <c r="C99" s="405">
        <v>2035607</v>
      </c>
      <c r="D99" s="406">
        <v>45118</v>
      </c>
      <c r="E99" s="407" t="s">
        <v>789</v>
      </c>
      <c r="F99" s="408">
        <f>H99-G99</f>
        <v>0</v>
      </c>
      <c r="G99" s="409">
        <v>8328098.0999999996</v>
      </c>
      <c r="H99" s="410">
        <v>8328098.0999999996</v>
      </c>
    </row>
    <row r="100" spans="1:8" ht="25.5">
      <c r="A100" s="403">
        <v>2</v>
      </c>
      <c r="B100" s="404" t="s">
        <v>2010</v>
      </c>
      <c r="C100" s="405">
        <v>2035603</v>
      </c>
      <c r="D100" s="406">
        <v>45118</v>
      </c>
      <c r="E100" s="407" t="s">
        <v>793</v>
      </c>
      <c r="F100" s="408">
        <f t="shared" ref="F100:F106" si="3">H100-G100</f>
        <v>18014698.850000001</v>
      </c>
      <c r="G100" s="409">
        <v>0</v>
      </c>
      <c r="H100" s="410">
        <v>18014698.850000001</v>
      </c>
    </row>
    <row r="101" spans="1:8" ht="25.5">
      <c r="A101" s="403">
        <v>3</v>
      </c>
      <c r="B101" s="404" t="s">
        <v>1989</v>
      </c>
      <c r="C101" s="405">
        <v>2035615</v>
      </c>
      <c r="D101" s="411">
        <v>45149</v>
      </c>
      <c r="E101" s="412" t="s">
        <v>778</v>
      </c>
      <c r="F101" s="408">
        <f t="shared" si="3"/>
        <v>0</v>
      </c>
      <c r="G101" s="410">
        <v>8606593.0899999999</v>
      </c>
      <c r="H101" s="410">
        <v>8606593.0899999999</v>
      </c>
    </row>
    <row r="102" spans="1:8" ht="25.5">
      <c r="A102" s="403">
        <v>4</v>
      </c>
      <c r="B102" s="404" t="s">
        <v>2023</v>
      </c>
      <c r="C102" s="405">
        <v>2035602</v>
      </c>
      <c r="D102" s="406">
        <v>45149</v>
      </c>
      <c r="E102" s="407" t="s">
        <v>802</v>
      </c>
      <c r="F102" s="408">
        <f t="shared" si="3"/>
        <v>0</v>
      </c>
      <c r="G102" s="410">
        <v>6065210.7999999998</v>
      </c>
      <c r="H102" s="410">
        <v>6065210.7999999998</v>
      </c>
    </row>
    <row r="103" spans="1:8" ht="25.5">
      <c r="A103" s="403">
        <v>5</v>
      </c>
      <c r="B103" s="404" t="s">
        <v>2008</v>
      </c>
      <c r="C103" s="405">
        <v>2035606</v>
      </c>
      <c r="D103" s="411">
        <v>45210</v>
      </c>
      <c r="E103" s="407" t="s">
        <v>791</v>
      </c>
      <c r="F103" s="408">
        <f t="shared" si="3"/>
        <v>227402.3599999994</v>
      </c>
      <c r="G103" s="410">
        <v>6252834.4000000004</v>
      </c>
      <c r="H103" s="410">
        <v>6480236.7599999998</v>
      </c>
    </row>
    <row r="104" spans="1:8" ht="25.5">
      <c r="A104" s="403">
        <v>6</v>
      </c>
      <c r="B104" s="404" t="s">
        <v>2004</v>
      </c>
      <c r="C104" s="405">
        <v>2193438</v>
      </c>
      <c r="D104" s="411">
        <v>45386</v>
      </c>
      <c r="E104" s="413" t="s">
        <v>787</v>
      </c>
      <c r="F104" s="408">
        <f t="shared" si="3"/>
        <v>0</v>
      </c>
      <c r="G104" s="410">
        <v>3997151</v>
      </c>
      <c r="H104" s="410">
        <v>3997151</v>
      </c>
    </row>
    <row r="105" spans="1:8" ht="25.5">
      <c r="A105" s="403">
        <v>7</v>
      </c>
      <c r="B105" s="404" t="s">
        <v>2014</v>
      </c>
      <c r="C105" s="405" t="s">
        <v>3140</v>
      </c>
      <c r="D105" s="406">
        <v>45505</v>
      </c>
      <c r="E105" s="407" t="s">
        <v>796</v>
      </c>
      <c r="F105" s="408">
        <f t="shared" si="3"/>
        <v>0</v>
      </c>
      <c r="G105" s="410">
        <v>1470416</v>
      </c>
      <c r="H105" s="410">
        <v>1470416</v>
      </c>
    </row>
    <row r="106" spans="1:8" ht="39" thickBot="1">
      <c r="A106" s="403">
        <v>8</v>
      </c>
      <c r="B106" s="404" t="s">
        <v>2018</v>
      </c>
      <c r="C106" s="405">
        <v>2035646</v>
      </c>
      <c r="D106" s="411">
        <v>45505</v>
      </c>
      <c r="E106" s="407" t="s">
        <v>798</v>
      </c>
      <c r="F106" s="408">
        <f t="shared" si="3"/>
        <v>5997272</v>
      </c>
      <c r="G106" s="409">
        <v>0</v>
      </c>
      <c r="H106" s="410">
        <v>5997272</v>
      </c>
    </row>
    <row r="107" spans="1:8" ht="16.5" thickBot="1">
      <c r="A107" s="849" t="s">
        <v>9</v>
      </c>
      <c r="B107" s="850"/>
      <c r="C107" s="850"/>
      <c r="D107" s="850"/>
      <c r="E107" s="851"/>
      <c r="F107" s="402">
        <f>SUM(F99:F106)</f>
        <v>24239373.210000001</v>
      </c>
      <c r="G107" s="402">
        <f t="shared" ref="G107:H107" si="4">SUM(G99:G106)</f>
        <v>34720303.390000001</v>
      </c>
      <c r="H107" s="402">
        <f t="shared" si="4"/>
        <v>58959676.600000001</v>
      </c>
    </row>
  </sheetData>
  <mergeCells count="2">
    <mergeCell ref="A97:E97"/>
    <mergeCell ref="A107:E10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03"/>
  <sheetViews>
    <sheetView topLeftCell="A580" zoomScaleNormal="100" workbookViewId="0">
      <selection activeCell="E594" sqref="E594"/>
    </sheetView>
  </sheetViews>
  <sheetFormatPr defaultColWidth="9.140625" defaultRowHeight="15.75"/>
  <cols>
    <col min="1" max="1" width="45.85546875" style="33" customWidth="1"/>
    <col min="2" max="2" width="21.140625" style="416" customWidth="1"/>
    <col min="3" max="4" width="23.5703125" style="416" customWidth="1"/>
    <col min="5" max="5" width="38.42578125" style="33" customWidth="1"/>
    <col min="6" max="6" width="16.5703125" style="33" customWidth="1"/>
    <col min="7" max="7" width="15.42578125" style="33" bestFit="1" customWidth="1"/>
    <col min="8" max="9" width="18.42578125" style="33" bestFit="1" customWidth="1"/>
    <col min="10" max="10" width="16.5703125" style="33" bestFit="1" customWidth="1"/>
    <col min="11" max="16384" width="9.140625" style="33"/>
  </cols>
  <sheetData>
    <row r="1" spans="1:5" s="32" customFormat="1" ht="27" customHeight="1">
      <c r="A1" s="348" t="s">
        <v>2</v>
      </c>
      <c r="B1" s="416"/>
      <c r="C1" s="416"/>
      <c r="D1" s="416"/>
      <c r="E1" s="33"/>
    </row>
    <row r="2" spans="1:5" s="32" customFormat="1" ht="27" customHeight="1">
      <c r="A2" s="615" t="s">
        <v>119</v>
      </c>
      <c r="B2" s="615"/>
      <c r="C2" s="615"/>
      <c r="D2" s="615"/>
      <c r="E2" s="615"/>
    </row>
    <row r="3" spans="1:5" s="32" customFormat="1" ht="27" customHeight="1">
      <c r="A3" s="615" t="s">
        <v>120</v>
      </c>
      <c r="B3" s="615"/>
      <c r="C3" s="615"/>
      <c r="D3" s="615"/>
      <c r="E3" s="615"/>
    </row>
    <row r="4" spans="1:5" s="32" customFormat="1" ht="27" customHeight="1">
      <c r="A4" s="616" t="s">
        <v>121</v>
      </c>
      <c r="B4" s="616"/>
      <c r="C4" s="417"/>
      <c r="D4" s="417"/>
      <c r="E4" s="33"/>
    </row>
    <row r="5" spans="1:5" s="438" customFormat="1" ht="47.25">
      <c r="A5" s="617" t="s">
        <v>10</v>
      </c>
      <c r="B5" s="418" t="s">
        <v>113</v>
      </c>
      <c r="C5" s="418" t="s">
        <v>79</v>
      </c>
      <c r="D5" s="418" t="s">
        <v>24</v>
      </c>
      <c r="E5" s="617" t="s">
        <v>85</v>
      </c>
    </row>
    <row r="6" spans="1:5" s="438" customFormat="1">
      <c r="A6" s="617"/>
      <c r="B6" s="418" t="s">
        <v>21</v>
      </c>
      <c r="C6" s="418" t="s">
        <v>22</v>
      </c>
      <c r="D6" s="418" t="s">
        <v>23</v>
      </c>
      <c r="E6" s="617"/>
    </row>
    <row r="7" spans="1:5" s="70" customFormat="1" ht="34.35" customHeight="1">
      <c r="A7" s="34" t="s">
        <v>122</v>
      </c>
      <c r="B7" s="419"/>
      <c r="C7" s="419"/>
      <c r="D7" s="419"/>
      <c r="E7" s="36"/>
    </row>
    <row r="8" spans="1:5" s="345" customFormat="1">
      <c r="A8" s="108" t="s">
        <v>3167</v>
      </c>
      <c r="B8" s="111">
        <v>78953026</v>
      </c>
      <c r="C8" s="111">
        <v>97030703</v>
      </c>
      <c r="D8" s="111">
        <f>B8-C8</f>
        <v>-18077677</v>
      </c>
      <c r="E8" s="108"/>
    </row>
    <row r="9" spans="1:5" s="345" customFormat="1">
      <c r="A9" s="108" t="s">
        <v>3168</v>
      </c>
      <c r="B9" s="111">
        <v>80750000</v>
      </c>
      <c r="C9" s="111">
        <v>19548566</v>
      </c>
      <c r="D9" s="111">
        <f t="shared" ref="D9:D48" si="0">B9-C9</f>
        <v>61201434</v>
      </c>
      <c r="E9" s="108"/>
    </row>
    <row r="10" spans="1:5" s="345" customFormat="1">
      <c r="A10" s="108" t="s">
        <v>3169</v>
      </c>
      <c r="B10" s="111">
        <v>100000</v>
      </c>
      <c r="C10" s="111">
        <v>0</v>
      </c>
      <c r="D10" s="111">
        <f t="shared" si="0"/>
        <v>100000</v>
      </c>
      <c r="E10" s="108"/>
    </row>
    <row r="11" spans="1:5" s="345" customFormat="1">
      <c r="A11" s="108" t="s">
        <v>3170</v>
      </c>
      <c r="B11" s="111">
        <v>125000</v>
      </c>
      <c r="C11" s="111">
        <v>0</v>
      </c>
      <c r="D11" s="111">
        <f t="shared" si="0"/>
        <v>125000</v>
      </c>
      <c r="E11" s="108"/>
    </row>
    <row r="12" spans="1:5" s="345" customFormat="1">
      <c r="A12" s="108" t="s">
        <v>3171</v>
      </c>
      <c r="B12" s="111">
        <v>453500</v>
      </c>
      <c r="C12" s="111">
        <v>30000</v>
      </c>
      <c r="D12" s="111">
        <f t="shared" si="0"/>
        <v>423500</v>
      </c>
      <c r="E12" s="108"/>
    </row>
    <row r="13" spans="1:5" s="345" customFormat="1">
      <c r="A13" s="108" t="s">
        <v>3172</v>
      </c>
      <c r="B13" s="111">
        <v>70062</v>
      </c>
      <c r="C13" s="111">
        <v>36455</v>
      </c>
      <c r="D13" s="111">
        <f t="shared" si="0"/>
        <v>33607</v>
      </c>
      <c r="E13" s="108"/>
    </row>
    <row r="14" spans="1:5" s="345" customFormat="1">
      <c r="A14" s="108" t="s">
        <v>3173</v>
      </c>
      <c r="B14" s="111">
        <v>20000</v>
      </c>
      <c r="C14" s="111">
        <v>0</v>
      </c>
      <c r="D14" s="111">
        <f t="shared" si="0"/>
        <v>20000</v>
      </c>
      <c r="E14" s="108"/>
    </row>
    <row r="15" spans="1:5" s="345" customFormat="1">
      <c r="A15" s="108" t="s">
        <v>3174</v>
      </c>
      <c r="B15" s="111">
        <v>2438088</v>
      </c>
      <c r="C15" s="111">
        <v>1670720</v>
      </c>
      <c r="D15" s="111">
        <f t="shared" si="0"/>
        <v>767368</v>
      </c>
      <c r="E15" s="108"/>
    </row>
    <row r="16" spans="1:5" s="345" customFormat="1">
      <c r="A16" s="108" t="s">
        <v>3175</v>
      </c>
      <c r="B16" s="111">
        <v>3250000</v>
      </c>
      <c r="C16" s="111">
        <v>1955500</v>
      </c>
      <c r="D16" s="111">
        <f t="shared" si="0"/>
        <v>1294500</v>
      </c>
      <c r="E16" s="108"/>
    </row>
    <row r="17" spans="1:5" s="345" customFormat="1">
      <c r="A17" s="108" t="s">
        <v>3176</v>
      </c>
      <c r="B17" s="111">
        <v>15557488</v>
      </c>
      <c r="C17" s="111">
        <v>6907457</v>
      </c>
      <c r="D17" s="111">
        <f t="shared" si="0"/>
        <v>8650031</v>
      </c>
      <c r="E17" s="108"/>
    </row>
    <row r="18" spans="1:5" s="345" customFormat="1">
      <c r="A18" s="108" t="s">
        <v>3177</v>
      </c>
      <c r="B18" s="111">
        <v>3000000</v>
      </c>
      <c r="C18" s="111">
        <v>0</v>
      </c>
      <c r="D18" s="111">
        <f t="shared" si="0"/>
        <v>3000000</v>
      </c>
      <c r="E18" s="108"/>
    </row>
    <row r="19" spans="1:5" s="345" customFormat="1">
      <c r="A19" s="108" t="s">
        <v>3178</v>
      </c>
      <c r="B19" s="111">
        <v>19083009</v>
      </c>
      <c r="C19" s="111">
        <v>8358580</v>
      </c>
      <c r="D19" s="111">
        <f t="shared" si="0"/>
        <v>10724429</v>
      </c>
      <c r="E19" s="108"/>
    </row>
    <row r="20" spans="1:5" s="345" customFormat="1">
      <c r="A20" s="108" t="s">
        <v>3179</v>
      </c>
      <c r="B20" s="111">
        <v>750000</v>
      </c>
      <c r="C20" s="111">
        <v>0</v>
      </c>
      <c r="D20" s="111">
        <f t="shared" si="0"/>
        <v>750000</v>
      </c>
      <c r="E20" s="108"/>
    </row>
    <row r="21" spans="1:5" s="345" customFormat="1">
      <c r="A21" s="108" t="s">
        <v>3180</v>
      </c>
      <c r="B21" s="111">
        <v>3000000</v>
      </c>
      <c r="C21" s="111">
        <v>0</v>
      </c>
      <c r="D21" s="111">
        <f t="shared" si="0"/>
        <v>3000000</v>
      </c>
      <c r="E21" s="108"/>
    </row>
    <row r="22" spans="1:5" s="345" customFormat="1">
      <c r="A22" s="108" t="s">
        <v>3181</v>
      </c>
      <c r="B22" s="111">
        <v>2257600</v>
      </c>
      <c r="C22" s="111">
        <v>130520</v>
      </c>
      <c r="D22" s="111">
        <f t="shared" si="0"/>
        <v>2127080</v>
      </c>
      <c r="E22" s="108"/>
    </row>
    <row r="23" spans="1:5" s="345" customFormat="1">
      <c r="A23" s="108" t="s">
        <v>3182</v>
      </c>
      <c r="B23" s="111">
        <v>229000</v>
      </c>
      <c r="C23" s="111">
        <v>95536</v>
      </c>
      <c r="D23" s="111">
        <f t="shared" si="0"/>
        <v>133464</v>
      </c>
      <c r="E23" s="108"/>
    </row>
    <row r="24" spans="1:5" s="345" customFormat="1">
      <c r="A24" s="108" t="s">
        <v>3183</v>
      </c>
      <c r="B24" s="111">
        <v>750000</v>
      </c>
      <c r="C24" s="111">
        <v>0</v>
      </c>
      <c r="D24" s="111">
        <f t="shared" si="0"/>
        <v>750000</v>
      </c>
      <c r="E24" s="108"/>
    </row>
    <row r="25" spans="1:5" s="345" customFormat="1">
      <c r="A25" s="108" t="s">
        <v>3184</v>
      </c>
      <c r="B25" s="111">
        <v>250000</v>
      </c>
      <c r="C25" s="111">
        <v>0</v>
      </c>
      <c r="D25" s="111">
        <f t="shared" si="0"/>
        <v>250000</v>
      </c>
      <c r="E25" s="108"/>
    </row>
    <row r="26" spans="1:5" s="345" customFormat="1">
      <c r="A26" s="108" t="s">
        <v>3185</v>
      </c>
      <c r="B26" s="111">
        <v>1750000</v>
      </c>
      <c r="C26" s="111">
        <v>0</v>
      </c>
      <c r="D26" s="111">
        <f t="shared" si="0"/>
        <v>1750000</v>
      </c>
      <c r="E26" s="108"/>
    </row>
    <row r="27" spans="1:5" s="345" customFormat="1">
      <c r="A27" s="108" t="s">
        <v>3186</v>
      </c>
      <c r="B27" s="111">
        <v>250000</v>
      </c>
      <c r="C27" s="111">
        <v>0</v>
      </c>
      <c r="D27" s="111">
        <f t="shared" si="0"/>
        <v>250000</v>
      </c>
      <c r="E27" s="108"/>
    </row>
    <row r="28" spans="1:5" s="345" customFormat="1">
      <c r="A28" s="108" t="s">
        <v>3187</v>
      </c>
      <c r="B28" s="111">
        <v>2487500</v>
      </c>
      <c r="C28" s="111">
        <v>844000</v>
      </c>
      <c r="D28" s="111">
        <f t="shared" si="0"/>
        <v>1643500</v>
      </c>
      <c r="E28" s="108"/>
    </row>
    <row r="29" spans="1:5" s="345" customFormat="1">
      <c r="A29" s="108" t="s">
        <v>3188</v>
      </c>
      <c r="B29" s="111">
        <v>1630000</v>
      </c>
      <c r="C29" s="111">
        <v>564085</v>
      </c>
      <c r="D29" s="111">
        <f t="shared" si="0"/>
        <v>1065915</v>
      </c>
      <c r="E29" s="108"/>
    </row>
    <row r="30" spans="1:5" s="345" customFormat="1">
      <c r="A30" s="108" t="s">
        <v>3189</v>
      </c>
      <c r="B30" s="111">
        <v>14500000</v>
      </c>
      <c r="C30" s="111">
        <v>10572780</v>
      </c>
      <c r="D30" s="111">
        <f t="shared" si="0"/>
        <v>3927220</v>
      </c>
      <c r="E30" s="108"/>
    </row>
    <row r="31" spans="1:5" s="345" customFormat="1">
      <c r="A31" s="108" t="s">
        <v>3190</v>
      </c>
      <c r="B31" s="111">
        <v>1500000</v>
      </c>
      <c r="C31" s="111">
        <v>1007442</v>
      </c>
      <c r="D31" s="111">
        <f t="shared" si="0"/>
        <v>492558</v>
      </c>
      <c r="E31" s="108"/>
    </row>
    <row r="32" spans="1:5" s="345" customFormat="1">
      <c r="A32" s="108" t="s">
        <v>3191</v>
      </c>
      <c r="B32" s="111">
        <v>5000000</v>
      </c>
      <c r="C32" s="111">
        <v>0</v>
      </c>
      <c r="D32" s="111">
        <f t="shared" si="0"/>
        <v>5000000</v>
      </c>
      <c r="E32" s="108"/>
    </row>
    <row r="33" spans="1:5" s="345" customFormat="1">
      <c r="A33" s="108" t="s">
        <v>3192</v>
      </c>
      <c r="B33" s="111">
        <v>4825000</v>
      </c>
      <c r="C33" s="111">
        <v>53485</v>
      </c>
      <c r="D33" s="111">
        <f t="shared" si="0"/>
        <v>4771515</v>
      </c>
      <c r="E33" s="108"/>
    </row>
    <row r="34" spans="1:5" s="345" customFormat="1">
      <c r="A34" s="108" t="s">
        <v>3193</v>
      </c>
      <c r="B34" s="111">
        <v>2500000</v>
      </c>
      <c r="C34" s="111">
        <v>0</v>
      </c>
      <c r="D34" s="111">
        <f t="shared" si="0"/>
        <v>2500000</v>
      </c>
      <c r="E34" s="108"/>
    </row>
    <row r="35" spans="1:5" s="345" customFormat="1">
      <c r="A35" s="108" t="s">
        <v>3194</v>
      </c>
      <c r="B35" s="111">
        <v>125000</v>
      </c>
      <c r="C35" s="111">
        <v>0</v>
      </c>
      <c r="D35" s="111">
        <f t="shared" si="0"/>
        <v>125000</v>
      </c>
      <c r="E35" s="108"/>
    </row>
    <row r="36" spans="1:5" s="345" customFormat="1">
      <c r="A36" s="108" t="s">
        <v>3195</v>
      </c>
      <c r="B36" s="111">
        <v>3000000</v>
      </c>
      <c r="C36" s="111">
        <v>2108655</v>
      </c>
      <c r="D36" s="111">
        <f t="shared" si="0"/>
        <v>891345</v>
      </c>
      <c r="E36" s="108"/>
    </row>
    <row r="37" spans="1:5" s="345" customFormat="1">
      <c r="A37" s="108" t="s">
        <v>3196</v>
      </c>
      <c r="B37" s="111">
        <v>50000</v>
      </c>
      <c r="C37" s="111">
        <v>600</v>
      </c>
      <c r="D37" s="111">
        <f t="shared" si="0"/>
        <v>49400</v>
      </c>
      <c r="E37" s="108"/>
    </row>
    <row r="38" spans="1:5" s="345" customFormat="1">
      <c r="A38" s="108" t="s">
        <v>3197</v>
      </c>
      <c r="B38" s="111">
        <v>520000</v>
      </c>
      <c r="C38" s="111">
        <v>51960</v>
      </c>
      <c r="D38" s="111">
        <f t="shared" si="0"/>
        <v>468040</v>
      </c>
      <c r="E38" s="108"/>
    </row>
    <row r="39" spans="1:5" s="345" customFormat="1">
      <c r="A39" s="108" t="s">
        <v>3198</v>
      </c>
      <c r="B39" s="111">
        <v>480640</v>
      </c>
      <c r="C39" s="111">
        <v>11225</v>
      </c>
      <c r="D39" s="111">
        <f t="shared" si="0"/>
        <v>469415</v>
      </c>
      <c r="E39" s="108"/>
    </row>
    <row r="40" spans="1:5" s="345" customFormat="1">
      <c r="A40" s="108" t="s">
        <v>3199</v>
      </c>
      <c r="B40" s="111">
        <v>1500000</v>
      </c>
      <c r="C40" s="111">
        <v>26758</v>
      </c>
      <c r="D40" s="111">
        <f t="shared" si="0"/>
        <v>1473242</v>
      </c>
      <c r="E40" s="108"/>
    </row>
    <row r="41" spans="1:5" s="345" customFormat="1">
      <c r="A41" s="108" t="s">
        <v>3200</v>
      </c>
      <c r="B41" s="111">
        <v>75000</v>
      </c>
      <c r="C41" s="111">
        <v>0</v>
      </c>
      <c r="D41" s="111">
        <f t="shared" si="0"/>
        <v>75000</v>
      </c>
      <c r="E41" s="108"/>
    </row>
    <row r="42" spans="1:5" s="345" customFormat="1">
      <c r="A42" s="108" t="s">
        <v>3201</v>
      </c>
      <c r="B42" s="111">
        <v>250000</v>
      </c>
      <c r="C42" s="111">
        <v>0</v>
      </c>
      <c r="D42" s="111">
        <f t="shared" si="0"/>
        <v>250000</v>
      </c>
      <c r="E42" s="108"/>
    </row>
    <row r="43" spans="1:5" s="345" customFormat="1">
      <c r="A43" s="108" t="s">
        <v>3202</v>
      </c>
      <c r="B43" s="111">
        <v>8425000</v>
      </c>
      <c r="C43" s="111">
        <v>0</v>
      </c>
      <c r="D43" s="111">
        <f t="shared" si="0"/>
        <v>8425000</v>
      </c>
      <c r="E43" s="108"/>
    </row>
    <row r="44" spans="1:5" s="345" customFormat="1">
      <c r="A44" s="108" t="s">
        <v>3203</v>
      </c>
      <c r="B44" s="111">
        <v>176982</v>
      </c>
      <c r="C44" s="111">
        <v>0</v>
      </c>
      <c r="D44" s="111">
        <f t="shared" si="0"/>
        <v>176982</v>
      </c>
      <c r="E44" s="108"/>
    </row>
    <row r="45" spans="1:5" s="345" customFormat="1">
      <c r="A45" s="108" t="s">
        <v>3204</v>
      </c>
      <c r="B45" s="111">
        <v>2500000</v>
      </c>
      <c r="C45" s="111">
        <v>0</v>
      </c>
      <c r="D45" s="111">
        <f t="shared" si="0"/>
        <v>2500000</v>
      </c>
      <c r="E45" s="108"/>
    </row>
    <row r="46" spans="1:5" s="345" customFormat="1">
      <c r="A46" s="108" t="s">
        <v>3205</v>
      </c>
      <c r="B46" s="111">
        <v>150000</v>
      </c>
      <c r="C46" s="111">
        <v>0</v>
      </c>
      <c r="D46" s="111">
        <f t="shared" si="0"/>
        <v>150000</v>
      </c>
      <c r="E46" s="108"/>
    </row>
    <row r="47" spans="1:5" s="345" customFormat="1">
      <c r="A47" s="108" t="s">
        <v>3206</v>
      </c>
      <c r="B47" s="111">
        <v>6128210</v>
      </c>
      <c r="C47" s="111">
        <v>0</v>
      </c>
      <c r="D47" s="111">
        <f t="shared" si="0"/>
        <v>6128210</v>
      </c>
      <c r="E47" s="108"/>
    </row>
    <row r="48" spans="1:5" s="345" customFormat="1">
      <c r="A48" s="108" t="s">
        <v>3207</v>
      </c>
      <c r="B48" s="111">
        <v>185944702</v>
      </c>
      <c r="C48" s="111">
        <v>170688250</v>
      </c>
      <c r="D48" s="111">
        <f t="shared" si="0"/>
        <v>15256452</v>
      </c>
      <c r="E48" s="108"/>
    </row>
    <row r="49" spans="1:10" ht="34.35" customHeight="1">
      <c r="A49" s="39" t="s">
        <v>123</v>
      </c>
      <c r="B49" s="40">
        <f>SUM(B8:B48)</f>
        <v>454804807</v>
      </c>
      <c r="C49" s="40">
        <f t="shared" ref="C49:D49" si="1">SUM(C8:C48)</f>
        <v>321693277</v>
      </c>
      <c r="D49" s="40">
        <f t="shared" si="1"/>
        <v>133111530</v>
      </c>
      <c r="E49" s="40"/>
      <c r="H49" s="38"/>
      <c r="I49" s="38"/>
      <c r="J49" s="38">
        <v>106993166</v>
      </c>
    </row>
    <row r="50" spans="1:10" ht="34.35" customHeight="1">
      <c r="A50" s="34" t="s">
        <v>124</v>
      </c>
      <c r="B50" s="419"/>
      <c r="C50" s="419"/>
      <c r="D50" s="419"/>
      <c r="E50" s="36"/>
      <c r="H50" s="439"/>
      <c r="I50" s="415"/>
    </row>
    <row r="51" spans="1:10" s="345" customFormat="1">
      <c r="A51" s="108" t="s">
        <v>3208</v>
      </c>
      <c r="B51" s="111">
        <v>61257904</v>
      </c>
      <c r="C51" s="111">
        <v>62560588</v>
      </c>
      <c r="D51" s="111">
        <f>B51-C51</f>
        <v>-1302684</v>
      </c>
      <c r="E51" s="108"/>
    </row>
    <row r="52" spans="1:10" s="345" customFormat="1">
      <c r="A52" s="108" t="s">
        <v>3169</v>
      </c>
      <c r="B52" s="111">
        <v>-55000</v>
      </c>
      <c r="C52" s="111">
        <v>0</v>
      </c>
      <c r="D52" s="111">
        <f t="shared" ref="D52:D72" si="2">B52-C52</f>
        <v>-55000</v>
      </c>
      <c r="E52" s="108"/>
    </row>
    <row r="53" spans="1:10" s="345" customFormat="1">
      <c r="A53" s="108" t="s">
        <v>3171</v>
      </c>
      <c r="B53" s="111">
        <v>0</v>
      </c>
      <c r="C53" s="111">
        <v>0</v>
      </c>
      <c r="D53" s="111">
        <f t="shared" si="2"/>
        <v>0</v>
      </c>
      <c r="E53" s="108"/>
    </row>
    <row r="54" spans="1:10" s="345" customFormat="1">
      <c r="A54" s="108" t="s">
        <v>3172</v>
      </c>
      <c r="B54" s="111">
        <v>0</v>
      </c>
      <c r="C54" s="111">
        <v>0</v>
      </c>
      <c r="D54" s="111">
        <f t="shared" si="2"/>
        <v>0</v>
      </c>
      <c r="E54" s="108"/>
    </row>
    <row r="55" spans="1:10" s="345" customFormat="1">
      <c r="A55" s="108" t="s">
        <v>3174</v>
      </c>
      <c r="B55" s="111">
        <v>300000</v>
      </c>
      <c r="C55" s="111">
        <v>300000</v>
      </c>
      <c r="D55" s="111">
        <f t="shared" si="2"/>
        <v>0</v>
      </c>
      <c r="E55" s="108"/>
    </row>
    <row r="56" spans="1:10" s="345" customFormat="1">
      <c r="A56" s="108" t="s">
        <v>3175</v>
      </c>
      <c r="B56" s="111">
        <v>250000</v>
      </c>
      <c r="C56" s="111">
        <v>0</v>
      </c>
      <c r="D56" s="111">
        <f t="shared" si="2"/>
        <v>250000</v>
      </c>
      <c r="E56" s="108"/>
    </row>
    <row r="57" spans="1:10" s="345" customFormat="1">
      <c r="A57" s="108" t="s">
        <v>3176</v>
      </c>
      <c r="B57" s="111">
        <v>600000</v>
      </c>
      <c r="C57" s="111">
        <v>524150</v>
      </c>
      <c r="D57" s="111">
        <f t="shared" si="2"/>
        <v>75850</v>
      </c>
      <c r="E57" s="108"/>
    </row>
    <row r="58" spans="1:10" s="345" customFormat="1">
      <c r="A58" s="108" t="s">
        <v>3183</v>
      </c>
      <c r="B58" s="111">
        <v>-350000</v>
      </c>
      <c r="C58" s="111">
        <v>0</v>
      </c>
      <c r="D58" s="111">
        <f t="shared" si="2"/>
        <v>-350000</v>
      </c>
      <c r="E58" s="108"/>
    </row>
    <row r="59" spans="1:10" s="345" customFormat="1">
      <c r="A59" s="108" t="s">
        <v>3209</v>
      </c>
      <c r="B59" s="111">
        <v>-250000</v>
      </c>
      <c r="C59" s="111">
        <v>0</v>
      </c>
      <c r="D59" s="111">
        <f t="shared" si="2"/>
        <v>-250000</v>
      </c>
      <c r="E59" s="108"/>
    </row>
    <row r="60" spans="1:10" s="345" customFormat="1">
      <c r="A60" s="108" t="s">
        <v>3187</v>
      </c>
      <c r="B60" s="111">
        <v>50000</v>
      </c>
      <c r="C60" s="111">
        <v>0</v>
      </c>
      <c r="D60" s="111">
        <f t="shared" si="2"/>
        <v>50000</v>
      </c>
      <c r="E60" s="108"/>
    </row>
    <row r="61" spans="1:10" s="345" customFormat="1">
      <c r="A61" s="108" t="s">
        <v>3188</v>
      </c>
      <c r="B61" s="111">
        <v>130000</v>
      </c>
      <c r="C61" s="111">
        <v>50000</v>
      </c>
      <c r="D61" s="111">
        <f t="shared" si="2"/>
        <v>80000</v>
      </c>
      <c r="E61" s="108"/>
    </row>
    <row r="62" spans="1:10" s="345" customFormat="1">
      <c r="A62" s="108" t="s">
        <v>3189</v>
      </c>
      <c r="B62" s="111">
        <v>500000</v>
      </c>
      <c r="C62" s="111">
        <v>0</v>
      </c>
      <c r="D62" s="111">
        <f t="shared" si="2"/>
        <v>500000</v>
      </c>
      <c r="E62" s="108"/>
    </row>
    <row r="63" spans="1:10" s="345" customFormat="1">
      <c r="A63" s="108" t="s">
        <v>3210</v>
      </c>
      <c r="B63" s="111">
        <v>1886710</v>
      </c>
      <c r="C63" s="111">
        <v>0</v>
      </c>
      <c r="D63" s="111">
        <f t="shared" si="2"/>
        <v>1886710</v>
      </c>
      <c r="E63" s="108"/>
    </row>
    <row r="64" spans="1:10" s="345" customFormat="1">
      <c r="A64" s="108" t="s">
        <v>3192</v>
      </c>
      <c r="B64" s="111">
        <v>100000</v>
      </c>
      <c r="C64" s="111">
        <v>0</v>
      </c>
      <c r="D64" s="111">
        <f t="shared" si="2"/>
        <v>100000</v>
      </c>
      <c r="E64" s="108"/>
    </row>
    <row r="65" spans="1:10" s="345" customFormat="1">
      <c r="A65" s="108" t="s">
        <v>3193</v>
      </c>
      <c r="B65" s="111">
        <v>100000</v>
      </c>
      <c r="C65" s="111">
        <v>0</v>
      </c>
      <c r="D65" s="111">
        <f t="shared" si="2"/>
        <v>100000</v>
      </c>
      <c r="E65" s="108"/>
    </row>
    <row r="66" spans="1:10" s="345" customFormat="1">
      <c r="A66" s="108" t="s">
        <v>3211</v>
      </c>
      <c r="B66" s="111">
        <v>1950000</v>
      </c>
      <c r="C66" s="111">
        <v>0</v>
      </c>
      <c r="D66" s="111">
        <f t="shared" si="2"/>
        <v>1950000</v>
      </c>
      <c r="E66" s="108"/>
    </row>
    <row r="67" spans="1:10" s="345" customFormat="1">
      <c r="A67" s="108" t="s">
        <v>3196</v>
      </c>
      <c r="B67" s="111">
        <v>25000</v>
      </c>
      <c r="C67" s="111">
        <v>0</v>
      </c>
      <c r="D67" s="111">
        <f t="shared" si="2"/>
        <v>25000</v>
      </c>
      <c r="E67" s="108"/>
    </row>
    <row r="68" spans="1:10" s="345" customFormat="1">
      <c r="A68" s="108" t="s">
        <v>3197</v>
      </c>
      <c r="B68" s="111">
        <v>-75000</v>
      </c>
      <c r="C68" s="111">
        <v>0</v>
      </c>
      <c r="D68" s="111">
        <f t="shared" si="2"/>
        <v>-75000</v>
      </c>
      <c r="E68" s="108"/>
    </row>
    <row r="69" spans="1:10" s="345" customFormat="1">
      <c r="A69" s="108" t="s">
        <v>3199</v>
      </c>
      <c r="B69" s="111">
        <v>5570000</v>
      </c>
      <c r="C69" s="111">
        <v>0</v>
      </c>
      <c r="D69" s="111">
        <f t="shared" si="2"/>
        <v>5570000</v>
      </c>
      <c r="E69" s="108"/>
    </row>
    <row r="70" spans="1:10" s="345" customFormat="1">
      <c r="A70" s="108" t="s">
        <v>3212</v>
      </c>
      <c r="B70" s="111">
        <v>-161200</v>
      </c>
      <c r="C70" s="111">
        <v>0</v>
      </c>
      <c r="D70" s="111">
        <f t="shared" si="2"/>
        <v>-161200</v>
      </c>
      <c r="E70" s="108"/>
    </row>
    <row r="71" spans="1:10" s="345" customFormat="1">
      <c r="A71" s="108" t="s">
        <v>3206</v>
      </c>
      <c r="B71" s="111">
        <v>-400000</v>
      </c>
      <c r="C71" s="111">
        <v>0</v>
      </c>
      <c r="D71" s="111">
        <f t="shared" si="2"/>
        <v>-400000</v>
      </c>
      <c r="E71" s="108"/>
    </row>
    <row r="72" spans="1:10" s="345" customFormat="1">
      <c r="A72" s="108" t="s">
        <v>3207</v>
      </c>
      <c r="B72" s="111">
        <v>18634598</v>
      </c>
      <c r="C72" s="111">
        <v>14067289</v>
      </c>
      <c r="D72" s="111">
        <f t="shared" si="2"/>
        <v>4567309</v>
      </c>
      <c r="E72" s="108"/>
    </row>
    <row r="73" spans="1:10" s="32" customFormat="1" ht="34.35" customHeight="1">
      <c r="A73" s="39" t="s">
        <v>125</v>
      </c>
      <c r="B73" s="40">
        <f>SUM(B51:B72)</f>
        <v>90063012</v>
      </c>
      <c r="C73" s="40">
        <f t="shared" ref="C73:D73" si="3">SUM(C51:C72)</f>
        <v>77502027</v>
      </c>
      <c r="D73" s="40">
        <f t="shared" si="3"/>
        <v>12560985</v>
      </c>
      <c r="E73" s="40"/>
      <c r="H73" s="38"/>
      <c r="I73" s="38"/>
      <c r="J73" s="38">
        <v>7714553</v>
      </c>
    </row>
    <row r="74" spans="1:10" ht="34.35" customHeight="1">
      <c r="A74" s="34" t="s">
        <v>126</v>
      </c>
      <c r="B74" s="419"/>
      <c r="C74" s="419"/>
      <c r="D74" s="419"/>
      <c r="E74" s="36"/>
      <c r="H74" s="439"/>
    </row>
    <row r="75" spans="1:10" s="345" customFormat="1">
      <c r="A75" s="108" t="s">
        <v>3167</v>
      </c>
      <c r="B75" s="111">
        <v>13456944</v>
      </c>
      <c r="C75" s="111">
        <v>17023612</v>
      </c>
      <c r="D75" s="111">
        <f>B75-C75</f>
        <v>-3566668</v>
      </c>
      <c r="E75" s="108"/>
    </row>
    <row r="76" spans="1:10" s="345" customFormat="1">
      <c r="A76" s="108" t="s">
        <v>3171</v>
      </c>
      <c r="B76" s="111">
        <v>350000</v>
      </c>
      <c r="C76" s="111">
        <v>155800</v>
      </c>
      <c r="D76" s="111">
        <f t="shared" ref="D76:D102" si="4">B76-C76</f>
        <v>194200</v>
      </c>
      <c r="E76" s="108"/>
    </row>
    <row r="77" spans="1:10" s="345" customFormat="1">
      <c r="A77" s="108" t="s">
        <v>3172</v>
      </c>
      <c r="B77" s="111">
        <v>25000</v>
      </c>
      <c r="C77" s="111">
        <v>0</v>
      </c>
      <c r="D77" s="111">
        <f t="shared" si="4"/>
        <v>25000</v>
      </c>
      <c r="E77" s="108"/>
    </row>
    <row r="78" spans="1:10" s="345" customFormat="1">
      <c r="A78" s="108" t="s">
        <v>3213</v>
      </c>
      <c r="B78" s="111">
        <v>0</v>
      </c>
      <c r="C78" s="111">
        <v>0</v>
      </c>
      <c r="D78" s="111">
        <f t="shared" si="4"/>
        <v>0</v>
      </c>
      <c r="E78" s="108"/>
    </row>
    <row r="79" spans="1:10" s="345" customFormat="1">
      <c r="A79" s="108" t="s">
        <v>3174</v>
      </c>
      <c r="B79" s="111">
        <v>500000</v>
      </c>
      <c r="C79" s="111">
        <v>0</v>
      </c>
      <c r="D79" s="111">
        <f t="shared" si="4"/>
        <v>500000</v>
      </c>
      <c r="E79" s="108"/>
    </row>
    <row r="80" spans="1:10" s="345" customFormat="1">
      <c r="A80" s="108" t="s">
        <v>3176</v>
      </c>
      <c r="B80" s="111">
        <v>7650000</v>
      </c>
      <c r="C80" s="111">
        <v>437500</v>
      </c>
      <c r="D80" s="111">
        <f t="shared" si="4"/>
        <v>7212500</v>
      </c>
      <c r="E80" s="108"/>
    </row>
    <row r="81" spans="1:5" s="345" customFormat="1">
      <c r="A81" s="108" t="s">
        <v>3177</v>
      </c>
      <c r="B81" s="111">
        <v>400000</v>
      </c>
      <c r="C81" s="111">
        <v>0</v>
      </c>
      <c r="D81" s="111">
        <f t="shared" si="4"/>
        <v>400000</v>
      </c>
      <c r="E81" s="108"/>
    </row>
    <row r="82" spans="1:5" s="345" customFormat="1">
      <c r="A82" s="108" t="s">
        <v>3183</v>
      </c>
      <c r="B82" s="111">
        <v>250000</v>
      </c>
      <c r="C82" s="111">
        <v>0</v>
      </c>
      <c r="D82" s="111">
        <f t="shared" si="4"/>
        <v>250000</v>
      </c>
      <c r="E82" s="108"/>
    </row>
    <row r="83" spans="1:5" s="345" customFormat="1">
      <c r="A83" s="108" t="s">
        <v>3185</v>
      </c>
      <c r="B83" s="111">
        <v>800000</v>
      </c>
      <c r="C83" s="111">
        <v>9000</v>
      </c>
      <c r="D83" s="111">
        <f t="shared" si="4"/>
        <v>791000</v>
      </c>
      <c r="E83" s="108"/>
    </row>
    <row r="84" spans="1:5" s="345" customFormat="1">
      <c r="A84" s="108" t="s">
        <v>3209</v>
      </c>
      <c r="B84" s="111">
        <v>250000</v>
      </c>
      <c r="C84" s="111">
        <v>0</v>
      </c>
      <c r="D84" s="111">
        <f t="shared" si="4"/>
        <v>250000</v>
      </c>
      <c r="E84" s="108"/>
    </row>
    <row r="85" spans="1:5" s="345" customFormat="1">
      <c r="A85" s="108" t="s">
        <v>3188</v>
      </c>
      <c r="B85" s="111">
        <v>900000</v>
      </c>
      <c r="C85" s="111">
        <v>0</v>
      </c>
      <c r="D85" s="111">
        <f t="shared" si="4"/>
        <v>900000</v>
      </c>
      <c r="E85" s="108"/>
    </row>
    <row r="86" spans="1:5" s="345" customFormat="1">
      <c r="A86" s="108" t="s">
        <v>3189</v>
      </c>
      <c r="B86" s="111">
        <v>2500000</v>
      </c>
      <c r="C86" s="111">
        <v>0</v>
      </c>
      <c r="D86" s="111">
        <f t="shared" si="4"/>
        <v>2500000</v>
      </c>
      <c r="E86" s="108"/>
    </row>
    <row r="87" spans="1:5" s="345" customFormat="1">
      <c r="A87" s="108" t="s">
        <v>3190</v>
      </c>
      <c r="B87" s="111">
        <v>600000</v>
      </c>
      <c r="C87" s="111">
        <v>0</v>
      </c>
      <c r="D87" s="111">
        <f t="shared" si="4"/>
        <v>600000</v>
      </c>
      <c r="E87" s="108"/>
    </row>
    <row r="88" spans="1:5" s="345" customFormat="1">
      <c r="A88" s="108" t="s">
        <v>3192</v>
      </c>
      <c r="B88" s="111">
        <v>1050000</v>
      </c>
      <c r="C88" s="111">
        <v>0</v>
      </c>
      <c r="D88" s="111">
        <f t="shared" si="4"/>
        <v>1050000</v>
      </c>
      <c r="E88" s="108"/>
    </row>
    <row r="89" spans="1:5" s="345" customFormat="1">
      <c r="A89" s="108" t="s">
        <v>3193</v>
      </c>
      <c r="B89" s="111">
        <v>1100000</v>
      </c>
      <c r="C89" s="111">
        <v>0</v>
      </c>
      <c r="D89" s="111">
        <f t="shared" si="4"/>
        <v>1100000</v>
      </c>
      <c r="E89" s="108"/>
    </row>
    <row r="90" spans="1:5" s="345" customFormat="1">
      <c r="A90" s="108" t="s">
        <v>3194</v>
      </c>
      <c r="B90" s="111">
        <v>150000</v>
      </c>
      <c r="C90" s="111">
        <v>60000</v>
      </c>
      <c r="D90" s="111">
        <f t="shared" si="4"/>
        <v>90000</v>
      </c>
      <c r="E90" s="108"/>
    </row>
    <row r="91" spans="1:5" s="345" customFormat="1">
      <c r="A91" s="108" t="s">
        <v>3211</v>
      </c>
      <c r="B91" s="111">
        <v>2000000</v>
      </c>
      <c r="C91" s="111">
        <v>42400</v>
      </c>
      <c r="D91" s="111">
        <f t="shared" si="4"/>
        <v>1957600</v>
      </c>
      <c r="E91" s="108"/>
    </row>
    <row r="92" spans="1:5" s="345" customFormat="1">
      <c r="A92" s="108" t="s">
        <v>3196</v>
      </c>
      <c r="B92" s="111">
        <v>150000</v>
      </c>
      <c r="C92" s="111">
        <v>0</v>
      </c>
      <c r="D92" s="111">
        <f t="shared" si="4"/>
        <v>150000</v>
      </c>
      <c r="E92" s="108"/>
    </row>
    <row r="93" spans="1:5" s="345" customFormat="1">
      <c r="A93" s="108" t="s">
        <v>3214</v>
      </c>
      <c r="B93" s="111">
        <v>2000000</v>
      </c>
      <c r="C93" s="111">
        <v>0</v>
      </c>
      <c r="D93" s="111">
        <f t="shared" si="4"/>
        <v>2000000</v>
      </c>
      <c r="E93" s="108"/>
    </row>
    <row r="94" spans="1:5" s="345" customFormat="1">
      <c r="A94" s="108" t="s">
        <v>3198</v>
      </c>
      <c r="B94" s="111">
        <v>250000</v>
      </c>
      <c r="C94" s="111">
        <v>0</v>
      </c>
      <c r="D94" s="111">
        <f t="shared" si="4"/>
        <v>250000</v>
      </c>
      <c r="E94" s="108"/>
    </row>
    <row r="95" spans="1:5" s="345" customFormat="1">
      <c r="A95" s="108" t="s">
        <v>3215</v>
      </c>
      <c r="B95" s="111">
        <v>296632</v>
      </c>
      <c r="C95" s="111">
        <v>7000</v>
      </c>
      <c r="D95" s="111">
        <f t="shared" si="4"/>
        <v>289632</v>
      </c>
      <c r="E95" s="108"/>
    </row>
    <row r="96" spans="1:5" s="345" customFormat="1">
      <c r="A96" s="108" t="s">
        <v>3199</v>
      </c>
      <c r="B96" s="111">
        <v>2100000</v>
      </c>
      <c r="C96" s="111">
        <v>0</v>
      </c>
      <c r="D96" s="111">
        <f t="shared" si="4"/>
        <v>2100000</v>
      </c>
      <c r="E96" s="108"/>
    </row>
    <row r="97" spans="1:10" s="345" customFormat="1">
      <c r="A97" s="108" t="s">
        <v>3200</v>
      </c>
      <c r="B97" s="111">
        <v>150000</v>
      </c>
      <c r="C97" s="111">
        <v>0</v>
      </c>
      <c r="D97" s="111">
        <f t="shared" si="4"/>
        <v>150000</v>
      </c>
      <c r="E97" s="108"/>
    </row>
    <row r="98" spans="1:10" s="345" customFormat="1">
      <c r="A98" s="108" t="s">
        <v>3201</v>
      </c>
      <c r="B98" s="111">
        <v>1000000</v>
      </c>
      <c r="C98" s="111">
        <v>0</v>
      </c>
      <c r="D98" s="111">
        <f t="shared" si="4"/>
        <v>1000000</v>
      </c>
      <c r="E98" s="108"/>
    </row>
    <row r="99" spans="1:10" s="345" customFormat="1">
      <c r="A99" s="108" t="s">
        <v>3202</v>
      </c>
      <c r="B99" s="111">
        <v>1000000</v>
      </c>
      <c r="C99" s="111">
        <v>0</v>
      </c>
      <c r="D99" s="111">
        <f t="shared" si="4"/>
        <v>1000000</v>
      </c>
      <c r="E99" s="108"/>
    </row>
    <row r="100" spans="1:10" s="345" customFormat="1">
      <c r="A100" s="108" t="s">
        <v>3216</v>
      </c>
      <c r="B100" s="111">
        <v>17500000</v>
      </c>
      <c r="C100" s="111">
        <v>0</v>
      </c>
      <c r="D100" s="111">
        <f t="shared" si="4"/>
        <v>17500000</v>
      </c>
      <c r="E100" s="108"/>
    </row>
    <row r="101" spans="1:10" s="345" customFormat="1">
      <c r="A101" s="108" t="s">
        <v>3206</v>
      </c>
      <c r="B101" s="111">
        <v>800000</v>
      </c>
      <c r="C101" s="111">
        <v>0</v>
      </c>
      <c r="D101" s="111">
        <f t="shared" si="4"/>
        <v>800000</v>
      </c>
      <c r="E101" s="108"/>
    </row>
    <row r="102" spans="1:10" s="345" customFormat="1">
      <c r="A102" s="108" t="s">
        <v>3207</v>
      </c>
      <c r="B102" s="111">
        <v>17538181</v>
      </c>
      <c r="C102" s="111">
        <v>7324148</v>
      </c>
      <c r="D102" s="111">
        <f t="shared" si="4"/>
        <v>10214033</v>
      </c>
      <c r="E102" s="108"/>
    </row>
    <row r="103" spans="1:10" s="32" customFormat="1" ht="34.35" customHeight="1">
      <c r="A103" s="39" t="s">
        <v>129</v>
      </c>
      <c r="B103" s="40">
        <f>SUM(B75:B102)</f>
        <v>74766757</v>
      </c>
      <c r="C103" s="40">
        <f t="shared" ref="C103:D103" si="5">SUM(C75:C102)</f>
        <v>25059460</v>
      </c>
      <c r="D103" s="40">
        <f t="shared" si="5"/>
        <v>49707297</v>
      </c>
      <c r="E103" s="41"/>
      <c r="H103" s="38"/>
      <c r="I103" s="38"/>
      <c r="J103" s="38">
        <v>37347271</v>
      </c>
    </row>
    <row r="104" spans="1:10" s="425" customFormat="1" ht="34.35" customHeight="1">
      <c r="A104" s="34" t="s">
        <v>128</v>
      </c>
      <c r="B104" s="419"/>
      <c r="C104" s="419"/>
      <c r="D104" s="419"/>
      <c r="E104" s="36"/>
      <c r="H104" s="440"/>
    </row>
    <row r="105" spans="1:10" s="345" customFormat="1">
      <c r="A105" s="108" t="s">
        <v>3217</v>
      </c>
      <c r="B105" s="111">
        <v>-238008315</v>
      </c>
      <c r="C105" s="111">
        <v>0</v>
      </c>
      <c r="D105" s="111">
        <f>B105-C105</f>
        <v>-238008315</v>
      </c>
      <c r="E105" s="108"/>
    </row>
    <row r="106" spans="1:10" s="345" customFormat="1">
      <c r="A106" s="108" t="s">
        <v>3167</v>
      </c>
      <c r="B106" s="111">
        <v>822456317</v>
      </c>
      <c r="C106" s="111">
        <v>787172133</v>
      </c>
      <c r="D106" s="111">
        <f t="shared" ref="D106:D145" si="6">B106-C106</f>
        <v>35284184</v>
      </c>
      <c r="E106" s="108"/>
    </row>
    <row r="107" spans="1:10" s="345" customFormat="1">
      <c r="A107" s="108" t="s">
        <v>3169</v>
      </c>
      <c r="B107" s="111">
        <v>25000</v>
      </c>
      <c r="C107" s="111">
        <v>0</v>
      </c>
      <c r="D107" s="111">
        <f t="shared" si="6"/>
        <v>25000</v>
      </c>
      <c r="E107" s="108"/>
    </row>
    <row r="108" spans="1:10" s="345" customFormat="1">
      <c r="A108" s="108" t="s">
        <v>3171</v>
      </c>
      <c r="B108" s="111">
        <v>200000</v>
      </c>
      <c r="C108" s="111">
        <v>0</v>
      </c>
      <c r="D108" s="111">
        <f t="shared" si="6"/>
        <v>200000</v>
      </c>
      <c r="E108" s="108"/>
    </row>
    <row r="109" spans="1:10" s="345" customFormat="1">
      <c r="A109" s="108" t="s">
        <v>3172</v>
      </c>
      <c r="B109" s="111">
        <v>5000</v>
      </c>
      <c r="C109" s="111">
        <v>0</v>
      </c>
      <c r="D109" s="111">
        <f t="shared" si="6"/>
        <v>5000</v>
      </c>
      <c r="E109" s="108"/>
    </row>
    <row r="110" spans="1:10" s="345" customFormat="1">
      <c r="A110" s="108" t="s">
        <v>3174</v>
      </c>
      <c r="B110" s="111">
        <v>359276</v>
      </c>
      <c r="C110" s="111">
        <v>196110</v>
      </c>
      <c r="D110" s="111">
        <f t="shared" si="6"/>
        <v>163166</v>
      </c>
      <c r="E110" s="108"/>
    </row>
    <row r="111" spans="1:10" s="345" customFormat="1">
      <c r="A111" s="108" t="s">
        <v>3175</v>
      </c>
      <c r="B111" s="111">
        <v>750000</v>
      </c>
      <c r="C111" s="111">
        <v>0</v>
      </c>
      <c r="D111" s="111">
        <f t="shared" si="6"/>
        <v>750000</v>
      </c>
      <c r="E111" s="108"/>
    </row>
    <row r="112" spans="1:10" s="345" customFormat="1">
      <c r="A112" s="108" t="s">
        <v>3176</v>
      </c>
      <c r="B112" s="111">
        <v>1000000</v>
      </c>
      <c r="C112" s="111">
        <v>251300</v>
      </c>
      <c r="D112" s="111">
        <f t="shared" si="6"/>
        <v>748700</v>
      </c>
      <c r="E112" s="108"/>
    </row>
    <row r="113" spans="1:5" s="345" customFormat="1">
      <c r="A113" s="108" t="s">
        <v>3218</v>
      </c>
      <c r="B113" s="111">
        <v>150000</v>
      </c>
      <c r="C113" s="111">
        <v>0</v>
      </c>
      <c r="D113" s="111">
        <f t="shared" si="6"/>
        <v>150000</v>
      </c>
      <c r="E113" s="108"/>
    </row>
    <row r="114" spans="1:5" s="345" customFormat="1">
      <c r="A114" s="108" t="s">
        <v>3181</v>
      </c>
      <c r="B114" s="111">
        <v>1500000</v>
      </c>
      <c r="C114" s="111">
        <v>0</v>
      </c>
      <c r="D114" s="111">
        <f t="shared" si="6"/>
        <v>1500000</v>
      </c>
      <c r="E114" s="108"/>
    </row>
    <row r="115" spans="1:5" s="345" customFormat="1">
      <c r="A115" s="108" t="s">
        <v>3183</v>
      </c>
      <c r="B115" s="111">
        <v>1500000</v>
      </c>
      <c r="C115" s="111">
        <v>0</v>
      </c>
      <c r="D115" s="111">
        <f t="shared" si="6"/>
        <v>1500000</v>
      </c>
      <c r="E115" s="108"/>
    </row>
    <row r="116" spans="1:5" s="345" customFormat="1">
      <c r="A116" s="108" t="s">
        <v>3187</v>
      </c>
      <c r="B116" s="111">
        <v>250000</v>
      </c>
      <c r="C116" s="111">
        <v>0</v>
      </c>
      <c r="D116" s="111">
        <f t="shared" si="6"/>
        <v>250000</v>
      </c>
      <c r="E116" s="108"/>
    </row>
    <row r="117" spans="1:5" s="345" customFormat="1">
      <c r="A117" s="108" t="s">
        <v>3188</v>
      </c>
      <c r="B117" s="111">
        <v>1000000</v>
      </c>
      <c r="C117" s="111">
        <v>0</v>
      </c>
      <c r="D117" s="111">
        <f t="shared" si="6"/>
        <v>1000000</v>
      </c>
      <c r="E117" s="108"/>
    </row>
    <row r="118" spans="1:5" s="345" customFormat="1">
      <c r="A118" s="108" t="s">
        <v>3189</v>
      </c>
      <c r="B118" s="111">
        <v>750000</v>
      </c>
      <c r="C118" s="111">
        <v>0</v>
      </c>
      <c r="D118" s="111">
        <f t="shared" si="6"/>
        <v>750000</v>
      </c>
      <c r="E118" s="108"/>
    </row>
    <row r="119" spans="1:5" s="345" customFormat="1">
      <c r="A119" s="108" t="s">
        <v>3190</v>
      </c>
      <c r="B119" s="111">
        <v>2500000</v>
      </c>
      <c r="C119" s="111">
        <v>0</v>
      </c>
      <c r="D119" s="111">
        <f t="shared" si="6"/>
        <v>2500000</v>
      </c>
      <c r="E119" s="108"/>
    </row>
    <row r="120" spans="1:5" s="345" customFormat="1">
      <c r="A120" s="108" t="s">
        <v>3219</v>
      </c>
      <c r="B120" s="111">
        <v>355500000</v>
      </c>
      <c r="C120" s="111">
        <v>1518663</v>
      </c>
      <c r="D120" s="111">
        <f t="shared" si="6"/>
        <v>353981337</v>
      </c>
      <c r="E120" s="108"/>
    </row>
    <row r="121" spans="1:5" s="345" customFormat="1">
      <c r="A121" s="108" t="s">
        <v>3220</v>
      </c>
      <c r="B121" s="111">
        <v>75000000</v>
      </c>
      <c r="C121" s="111">
        <v>20907500</v>
      </c>
      <c r="D121" s="111">
        <f t="shared" si="6"/>
        <v>54092500</v>
      </c>
      <c r="E121" s="108"/>
    </row>
    <row r="122" spans="1:5" s="345" customFormat="1">
      <c r="A122" s="108" t="s">
        <v>3221</v>
      </c>
      <c r="B122" s="111">
        <v>92500000</v>
      </c>
      <c r="C122" s="111">
        <v>66224948</v>
      </c>
      <c r="D122" s="111">
        <f t="shared" si="6"/>
        <v>26275052</v>
      </c>
      <c r="E122" s="108"/>
    </row>
    <row r="123" spans="1:5" s="345" customFormat="1">
      <c r="A123" s="108" t="s">
        <v>3222</v>
      </c>
      <c r="B123" s="111">
        <v>-25000</v>
      </c>
      <c r="C123" s="111">
        <v>0</v>
      </c>
      <c r="D123" s="111">
        <f t="shared" si="6"/>
        <v>-25000</v>
      </c>
      <c r="E123" s="108"/>
    </row>
    <row r="124" spans="1:5" s="345" customFormat="1">
      <c r="A124" s="108" t="s">
        <v>3223</v>
      </c>
      <c r="B124" s="111">
        <v>-50000</v>
      </c>
      <c r="C124" s="111">
        <v>0</v>
      </c>
      <c r="D124" s="111">
        <f t="shared" si="6"/>
        <v>-50000</v>
      </c>
      <c r="E124" s="108"/>
    </row>
    <row r="125" spans="1:5" s="345" customFormat="1">
      <c r="A125" s="108" t="s">
        <v>3224</v>
      </c>
      <c r="B125" s="111">
        <v>250000</v>
      </c>
      <c r="C125" s="111">
        <v>0</v>
      </c>
      <c r="D125" s="111">
        <f t="shared" si="6"/>
        <v>250000</v>
      </c>
      <c r="E125" s="108"/>
    </row>
    <row r="126" spans="1:5" s="345" customFormat="1">
      <c r="A126" s="108" t="s">
        <v>3225</v>
      </c>
      <c r="B126" s="111">
        <v>-25000</v>
      </c>
      <c r="C126" s="111">
        <v>0</v>
      </c>
      <c r="D126" s="111">
        <f t="shared" si="6"/>
        <v>-25000</v>
      </c>
      <c r="E126" s="108"/>
    </row>
    <row r="127" spans="1:5" s="345" customFormat="1">
      <c r="A127" s="108" t="s">
        <v>3226</v>
      </c>
      <c r="B127" s="111">
        <v>12500</v>
      </c>
      <c r="C127" s="111">
        <v>0</v>
      </c>
      <c r="D127" s="111">
        <f t="shared" si="6"/>
        <v>12500</v>
      </c>
      <c r="E127" s="108"/>
    </row>
    <row r="128" spans="1:5" s="345" customFormat="1">
      <c r="A128" s="108" t="s">
        <v>3192</v>
      </c>
      <c r="B128" s="111">
        <v>4750000</v>
      </c>
      <c r="C128" s="111">
        <v>5000</v>
      </c>
      <c r="D128" s="111">
        <f t="shared" si="6"/>
        <v>4745000</v>
      </c>
      <c r="E128" s="108"/>
    </row>
    <row r="129" spans="1:5" s="345" customFormat="1">
      <c r="A129" s="108" t="s">
        <v>3193</v>
      </c>
      <c r="B129" s="111">
        <v>300000</v>
      </c>
      <c r="C129" s="111">
        <v>0</v>
      </c>
      <c r="D129" s="111">
        <f t="shared" si="6"/>
        <v>300000</v>
      </c>
      <c r="E129" s="108"/>
    </row>
    <row r="130" spans="1:5" s="345" customFormat="1">
      <c r="A130" s="108" t="s">
        <v>3194</v>
      </c>
      <c r="B130" s="111">
        <v>125000</v>
      </c>
      <c r="C130" s="111">
        <v>12600</v>
      </c>
      <c r="D130" s="111">
        <f t="shared" si="6"/>
        <v>112400</v>
      </c>
      <c r="E130" s="108"/>
    </row>
    <row r="131" spans="1:5" s="345" customFormat="1">
      <c r="A131" s="108" t="s">
        <v>3211</v>
      </c>
      <c r="B131" s="111">
        <v>37000000</v>
      </c>
      <c r="C131" s="111">
        <v>8000000</v>
      </c>
      <c r="D131" s="111">
        <f t="shared" si="6"/>
        <v>29000000</v>
      </c>
      <c r="E131" s="108"/>
    </row>
    <row r="132" spans="1:5" s="345" customFormat="1">
      <c r="A132" s="108" t="s">
        <v>3196</v>
      </c>
      <c r="B132" s="111">
        <v>15000</v>
      </c>
      <c r="C132" s="111">
        <v>0</v>
      </c>
      <c r="D132" s="111">
        <f t="shared" si="6"/>
        <v>15000</v>
      </c>
      <c r="E132" s="108"/>
    </row>
    <row r="133" spans="1:5" s="345" customFormat="1">
      <c r="A133" s="108" t="s">
        <v>3199</v>
      </c>
      <c r="B133" s="111">
        <v>37400000</v>
      </c>
      <c r="C133" s="111">
        <v>2019580</v>
      </c>
      <c r="D133" s="111">
        <f t="shared" si="6"/>
        <v>35380420</v>
      </c>
      <c r="E133" s="108"/>
    </row>
    <row r="134" spans="1:5" s="345" customFormat="1">
      <c r="A134" s="108" t="s">
        <v>3227</v>
      </c>
      <c r="B134" s="111">
        <v>225000</v>
      </c>
      <c r="C134" s="111">
        <v>0</v>
      </c>
      <c r="D134" s="111">
        <f t="shared" si="6"/>
        <v>225000</v>
      </c>
      <c r="E134" s="108"/>
    </row>
    <row r="135" spans="1:5" s="345" customFormat="1">
      <c r="A135" s="108" t="s">
        <v>3200</v>
      </c>
      <c r="B135" s="111">
        <v>-125000</v>
      </c>
      <c r="C135" s="111">
        <v>0</v>
      </c>
      <c r="D135" s="111">
        <f t="shared" si="6"/>
        <v>-125000</v>
      </c>
      <c r="E135" s="108"/>
    </row>
    <row r="136" spans="1:5" s="345" customFormat="1">
      <c r="A136" s="108" t="s">
        <v>3228</v>
      </c>
      <c r="B136" s="111">
        <v>-25000</v>
      </c>
      <c r="C136" s="111">
        <v>0</v>
      </c>
      <c r="D136" s="111">
        <f t="shared" si="6"/>
        <v>-25000</v>
      </c>
      <c r="E136" s="108"/>
    </row>
    <row r="137" spans="1:5" s="345" customFormat="1">
      <c r="A137" s="108" t="s">
        <v>3201</v>
      </c>
      <c r="B137" s="111">
        <v>500000</v>
      </c>
      <c r="C137" s="111">
        <v>0</v>
      </c>
      <c r="D137" s="111">
        <f t="shared" si="6"/>
        <v>500000</v>
      </c>
      <c r="E137" s="108"/>
    </row>
    <row r="138" spans="1:5" s="345" customFormat="1">
      <c r="A138" s="108" t="s">
        <v>3202</v>
      </c>
      <c r="B138" s="111">
        <v>-250000</v>
      </c>
      <c r="C138" s="111">
        <v>0</v>
      </c>
      <c r="D138" s="111">
        <f t="shared" si="6"/>
        <v>-250000</v>
      </c>
      <c r="E138" s="108"/>
    </row>
    <row r="139" spans="1:5" s="345" customFormat="1">
      <c r="A139" s="108" t="s">
        <v>3216</v>
      </c>
      <c r="B139" s="111">
        <v>145300000</v>
      </c>
      <c r="C139" s="111">
        <v>25000265</v>
      </c>
      <c r="D139" s="111">
        <f t="shared" si="6"/>
        <v>120299735</v>
      </c>
      <c r="E139" s="108"/>
    </row>
    <row r="140" spans="1:5" s="345" customFormat="1">
      <c r="A140" s="108" t="s">
        <v>3229</v>
      </c>
      <c r="B140" s="111">
        <v>-500000</v>
      </c>
      <c r="C140" s="111">
        <v>0</v>
      </c>
      <c r="D140" s="111">
        <f t="shared" si="6"/>
        <v>-500000</v>
      </c>
      <c r="E140" s="108"/>
    </row>
    <row r="141" spans="1:5" s="345" customFormat="1">
      <c r="A141" s="108" t="s">
        <v>3205</v>
      </c>
      <c r="B141" s="111">
        <v>-750000</v>
      </c>
      <c r="C141" s="111">
        <v>0</v>
      </c>
      <c r="D141" s="111">
        <f t="shared" si="6"/>
        <v>-750000</v>
      </c>
      <c r="E141" s="108"/>
    </row>
    <row r="142" spans="1:5" s="345" customFormat="1">
      <c r="A142" s="108" t="s">
        <v>3206</v>
      </c>
      <c r="B142" s="111">
        <v>500000</v>
      </c>
      <c r="C142" s="111">
        <v>0</v>
      </c>
      <c r="D142" s="111">
        <f t="shared" si="6"/>
        <v>500000</v>
      </c>
      <c r="E142" s="108"/>
    </row>
    <row r="143" spans="1:5" s="345" customFormat="1">
      <c r="A143" s="108" t="s">
        <v>3230</v>
      </c>
      <c r="B143" s="111">
        <v>-125000</v>
      </c>
      <c r="C143" s="111">
        <v>0</v>
      </c>
      <c r="D143" s="111">
        <f t="shared" si="6"/>
        <v>-125000</v>
      </c>
      <c r="E143" s="108"/>
    </row>
    <row r="144" spans="1:5" s="345" customFormat="1">
      <c r="A144" s="108" t="s">
        <v>3231</v>
      </c>
      <c r="B144" s="111">
        <v>-500000</v>
      </c>
      <c r="C144" s="111">
        <v>0</v>
      </c>
      <c r="D144" s="111">
        <f t="shared" si="6"/>
        <v>-500000</v>
      </c>
      <c r="E144" s="108"/>
    </row>
    <row r="145" spans="1:10" s="345" customFormat="1">
      <c r="A145" s="108" t="s">
        <v>3207</v>
      </c>
      <c r="B145" s="111">
        <v>214176379</v>
      </c>
      <c r="C145" s="111">
        <v>190579141</v>
      </c>
      <c r="D145" s="111">
        <f t="shared" si="6"/>
        <v>23597238</v>
      </c>
      <c r="E145" s="108"/>
    </row>
    <row r="146" spans="1:10" s="32" customFormat="1" ht="34.35" customHeight="1">
      <c r="A146" s="39" t="s">
        <v>127</v>
      </c>
      <c r="B146" s="40">
        <f>SUM(B105:B145)</f>
        <v>1555616157</v>
      </c>
      <c r="C146" s="40">
        <f t="shared" ref="C146:D146" si="7">SUM(C105:C145)</f>
        <v>1101887240</v>
      </c>
      <c r="D146" s="40">
        <f t="shared" si="7"/>
        <v>453728917</v>
      </c>
      <c r="E146" s="40">
        <f>SUM(E74:E145)</f>
        <v>0</v>
      </c>
      <c r="H146" s="38"/>
      <c r="I146" s="38"/>
      <c r="J146" s="38">
        <v>391936681</v>
      </c>
    </row>
    <row r="147" spans="1:10" s="425" customFormat="1" ht="34.35" customHeight="1">
      <c r="A147" s="34" t="s">
        <v>130</v>
      </c>
      <c r="B147" s="419"/>
      <c r="C147" s="419"/>
      <c r="D147" s="419"/>
      <c r="E147" s="36"/>
      <c r="H147" s="440"/>
      <c r="I147" s="440"/>
    </row>
    <row r="148" spans="1:10" s="345" customFormat="1">
      <c r="A148" s="108" t="s">
        <v>3232</v>
      </c>
      <c r="B148" s="111">
        <v>108292072</v>
      </c>
      <c r="C148" s="111">
        <v>25802400</v>
      </c>
      <c r="D148" s="111">
        <f>B148-C148</f>
        <v>82489672</v>
      </c>
      <c r="E148" s="108"/>
    </row>
    <row r="149" spans="1:10" s="345" customFormat="1">
      <c r="A149" s="108" t="s">
        <v>3233</v>
      </c>
      <c r="B149" s="111">
        <v>35202416</v>
      </c>
      <c r="C149" s="111">
        <v>8310915</v>
      </c>
      <c r="D149" s="111">
        <f t="shared" ref="D149:D206" si="8">B149-C149</f>
        <v>26891501</v>
      </c>
      <c r="E149" s="108"/>
    </row>
    <row r="150" spans="1:10" s="345" customFormat="1">
      <c r="A150" s="108" t="s">
        <v>3234</v>
      </c>
      <c r="B150" s="111">
        <v>40005752</v>
      </c>
      <c r="C150" s="111">
        <v>7981570</v>
      </c>
      <c r="D150" s="111">
        <f t="shared" si="8"/>
        <v>32024182</v>
      </c>
      <c r="E150" s="108"/>
    </row>
    <row r="151" spans="1:10" s="345" customFormat="1">
      <c r="A151" s="108" t="s">
        <v>3235</v>
      </c>
      <c r="B151" s="111">
        <v>377184</v>
      </c>
      <c r="C151" s="111">
        <v>0</v>
      </c>
      <c r="D151" s="111">
        <f t="shared" si="8"/>
        <v>377184</v>
      </c>
      <c r="E151" s="108"/>
    </row>
    <row r="152" spans="1:10" s="345" customFormat="1">
      <c r="A152" s="108" t="s">
        <v>3236</v>
      </c>
      <c r="B152" s="111">
        <v>8872000</v>
      </c>
      <c r="C152" s="111">
        <v>2373000</v>
      </c>
      <c r="D152" s="111">
        <f t="shared" si="8"/>
        <v>6499000</v>
      </c>
      <c r="E152" s="108"/>
    </row>
    <row r="153" spans="1:10" s="345" customFormat="1">
      <c r="A153" s="108" t="s">
        <v>3237</v>
      </c>
      <c r="B153" s="111">
        <v>29896325</v>
      </c>
      <c r="C153" s="111">
        <v>7074873</v>
      </c>
      <c r="D153" s="111">
        <f t="shared" si="8"/>
        <v>22821452</v>
      </c>
      <c r="E153" s="108"/>
    </row>
    <row r="154" spans="1:10" s="345" customFormat="1">
      <c r="A154" s="108" t="s">
        <v>3238</v>
      </c>
      <c r="B154" s="111">
        <v>669900</v>
      </c>
      <c r="C154" s="111">
        <v>0</v>
      </c>
      <c r="D154" s="111">
        <f t="shared" si="8"/>
        <v>669900</v>
      </c>
      <c r="E154" s="108"/>
    </row>
    <row r="155" spans="1:10" s="345" customFormat="1">
      <c r="A155" s="108" t="s">
        <v>3239</v>
      </c>
      <c r="B155" s="111">
        <v>7498116</v>
      </c>
      <c r="C155" s="111">
        <v>1833482</v>
      </c>
      <c r="D155" s="111">
        <f t="shared" si="8"/>
        <v>5664634</v>
      </c>
      <c r="E155" s="108"/>
    </row>
    <row r="156" spans="1:10" s="345" customFormat="1">
      <c r="A156" s="108" t="s">
        <v>3240</v>
      </c>
      <c r="B156" s="111">
        <v>36419322</v>
      </c>
      <c r="C156" s="111">
        <v>6628600</v>
      </c>
      <c r="D156" s="111">
        <f t="shared" si="8"/>
        <v>29790722</v>
      </c>
      <c r="E156" s="108"/>
    </row>
    <row r="157" spans="1:10" s="345" customFormat="1">
      <c r="A157" s="108" t="s">
        <v>3241</v>
      </c>
      <c r="B157" s="111">
        <v>2076000</v>
      </c>
      <c r="C157" s="111">
        <v>504000</v>
      </c>
      <c r="D157" s="111">
        <f t="shared" si="8"/>
        <v>1572000</v>
      </c>
      <c r="E157" s="108"/>
    </row>
    <row r="158" spans="1:10" s="345" customFormat="1">
      <c r="A158" s="108" t="s">
        <v>3242</v>
      </c>
      <c r="B158" s="111">
        <v>3800000</v>
      </c>
      <c r="C158" s="111">
        <v>903155</v>
      </c>
      <c r="D158" s="111">
        <f t="shared" si="8"/>
        <v>2896845</v>
      </c>
      <c r="E158" s="108"/>
    </row>
    <row r="159" spans="1:10" s="345" customFormat="1">
      <c r="A159" s="108" t="s">
        <v>3243</v>
      </c>
      <c r="B159" s="111">
        <v>2071240</v>
      </c>
      <c r="C159" s="111">
        <v>502200</v>
      </c>
      <c r="D159" s="111">
        <f t="shared" si="8"/>
        <v>1569040</v>
      </c>
      <c r="E159" s="108"/>
    </row>
    <row r="160" spans="1:10" s="345" customFormat="1">
      <c r="A160" s="108" t="s">
        <v>3244</v>
      </c>
      <c r="B160" s="111">
        <v>33432440</v>
      </c>
      <c r="C160" s="111">
        <v>7221610</v>
      </c>
      <c r="D160" s="111">
        <f t="shared" si="8"/>
        <v>26210830</v>
      </c>
      <c r="E160" s="108"/>
    </row>
    <row r="161" spans="1:5" s="345" customFormat="1">
      <c r="A161" s="108" t="s">
        <v>3168</v>
      </c>
      <c r="B161" s="111">
        <v>1000000</v>
      </c>
      <c r="C161" s="111">
        <v>0</v>
      </c>
      <c r="D161" s="111">
        <f t="shared" si="8"/>
        <v>1000000</v>
      </c>
      <c r="E161" s="108"/>
    </row>
    <row r="162" spans="1:5" s="345" customFormat="1">
      <c r="A162" s="108" t="s">
        <v>3169</v>
      </c>
      <c r="B162" s="111">
        <v>800574</v>
      </c>
      <c r="C162" s="111">
        <v>0</v>
      </c>
      <c r="D162" s="111">
        <f t="shared" si="8"/>
        <v>800574</v>
      </c>
      <c r="E162" s="108"/>
    </row>
    <row r="163" spans="1:5" s="345" customFormat="1">
      <c r="A163" s="108" t="s">
        <v>3171</v>
      </c>
      <c r="B163" s="111">
        <v>1100000</v>
      </c>
      <c r="C163" s="111">
        <v>0</v>
      </c>
      <c r="D163" s="111">
        <f t="shared" si="8"/>
        <v>1100000</v>
      </c>
      <c r="E163" s="108"/>
    </row>
    <row r="164" spans="1:5" s="345" customFormat="1">
      <c r="A164" s="108" t="s">
        <v>3245</v>
      </c>
      <c r="B164" s="111">
        <v>2000000</v>
      </c>
      <c r="C164" s="111">
        <v>0</v>
      </c>
      <c r="D164" s="111">
        <f t="shared" si="8"/>
        <v>2000000</v>
      </c>
      <c r="E164" s="108"/>
    </row>
    <row r="165" spans="1:5" s="345" customFormat="1">
      <c r="A165" s="108" t="s">
        <v>3172</v>
      </c>
      <c r="B165" s="111">
        <v>100000</v>
      </c>
      <c r="C165" s="111">
        <v>0</v>
      </c>
      <c r="D165" s="111">
        <f t="shared" si="8"/>
        <v>100000</v>
      </c>
      <c r="E165" s="108"/>
    </row>
    <row r="166" spans="1:5" s="345" customFormat="1">
      <c r="A166" s="108" t="s">
        <v>3174</v>
      </c>
      <c r="B166" s="111">
        <v>22841971</v>
      </c>
      <c r="C166" s="111">
        <v>1600000</v>
      </c>
      <c r="D166" s="111">
        <f t="shared" si="8"/>
        <v>21241971</v>
      </c>
      <c r="E166" s="108"/>
    </row>
    <row r="167" spans="1:5" s="345" customFormat="1">
      <c r="A167" s="108" t="s">
        <v>3176</v>
      </c>
      <c r="B167" s="111">
        <v>68353398</v>
      </c>
      <c r="C167" s="111">
        <v>0</v>
      </c>
      <c r="D167" s="111">
        <f t="shared" si="8"/>
        <v>68353398</v>
      </c>
      <c r="E167" s="108"/>
    </row>
    <row r="168" spans="1:5" s="345" customFormat="1">
      <c r="A168" s="108" t="s">
        <v>3246</v>
      </c>
      <c r="B168" s="111">
        <v>48937986</v>
      </c>
      <c r="C168" s="111">
        <v>0</v>
      </c>
      <c r="D168" s="111">
        <f t="shared" si="8"/>
        <v>48937986</v>
      </c>
      <c r="E168" s="108"/>
    </row>
    <row r="169" spans="1:5" s="345" customFormat="1">
      <c r="A169" s="108" t="s">
        <v>3179</v>
      </c>
      <c r="B169" s="111">
        <v>12952346</v>
      </c>
      <c r="C169" s="111">
        <v>0</v>
      </c>
      <c r="D169" s="111">
        <f t="shared" si="8"/>
        <v>12952346</v>
      </c>
      <c r="E169" s="108"/>
    </row>
    <row r="170" spans="1:5" s="345" customFormat="1">
      <c r="A170" s="108" t="s">
        <v>3180</v>
      </c>
      <c r="B170" s="111">
        <v>33928000</v>
      </c>
      <c r="C170" s="111">
        <v>0</v>
      </c>
      <c r="D170" s="111">
        <f t="shared" si="8"/>
        <v>33928000</v>
      </c>
      <c r="E170" s="108"/>
    </row>
    <row r="171" spans="1:5" s="345" customFormat="1">
      <c r="A171" s="108" t="s">
        <v>3181</v>
      </c>
      <c r="B171" s="111">
        <v>5656036</v>
      </c>
      <c r="C171" s="111">
        <v>3699996</v>
      </c>
      <c r="D171" s="111">
        <f t="shared" si="8"/>
        <v>1956040</v>
      </c>
      <c r="E171" s="108"/>
    </row>
    <row r="172" spans="1:5" s="345" customFormat="1">
      <c r="A172" s="108" t="s">
        <v>3183</v>
      </c>
      <c r="B172" s="111">
        <v>5551958</v>
      </c>
      <c r="C172" s="111">
        <v>3270000</v>
      </c>
      <c r="D172" s="111">
        <f t="shared" si="8"/>
        <v>2281958</v>
      </c>
      <c r="E172" s="108"/>
    </row>
    <row r="173" spans="1:5" s="345" customFormat="1">
      <c r="A173" s="108" t="s">
        <v>3184</v>
      </c>
      <c r="B173" s="111">
        <v>500000</v>
      </c>
      <c r="C173" s="111">
        <v>0</v>
      </c>
      <c r="D173" s="111">
        <f t="shared" si="8"/>
        <v>500000</v>
      </c>
      <c r="E173" s="108"/>
    </row>
    <row r="174" spans="1:5" s="345" customFormat="1">
      <c r="A174" s="108" t="s">
        <v>3187</v>
      </c>
      <c r="B174" s="111">
        <v>16261540</v>
      </c>
      <c r="C174" s="111">
        <v>6862850</v>
      </c>
      <c r="D174" s="111">
        <f t="shared" si="8"/>
        <v>9398690</v>
      </c>
      <c r="E174" s="108"/>
    </row>
    <row r="175" spans="1:5" s="345" customFormat="1">
      <c r="A175" s="108" t="s">
        <v>3188</v>
      </c>
      <c r="B175" s="111">
        <v>27306650</v>
      </c>
      <c r="C175" s="111">
        <v>11433200</v>
      </c>
      <c r="D175" s="111">
        <f t="shared" si="8"/>
        <v>15873450</v>
      </c>
      <c r="E175" s="108"/>
    </row>
    <row r="176" spans="1:5" s="345" customFormat="1">
      <c r="A176" s="108" t="s">
        <v>3189</v>
      </c>
      <c r="B176" s="111">
        <v>8970000</v>
      </c>
      <c r="C176" s="111">
        <v>0</v>
      </c>
      <c r="D176" s="111">
        <f t="shared" si="8"/>
        <v>8970000</v>
      </c>
      <c r="E176" s="108"/>
    </row>
    <row r="177" spans="1:5" s="345" customFormat="1">
      <c r="A177" s="108" t="s">
        <v>3247</v>
      </c>
      <c r="B177" s="111">
        <v>1700000</v>
      </c>
      <c r="C177" s="111">
        <v>0</v>
      </c>
      <c r="D177" s="111">
        <f t="shared" si="8"/>
        <v>1700000</v>
      </c>
      <c r="E177" s="108"/>
    </row>
    <row r="178" spans="1:5" s="345" customFormat="1">
      <c r="A178" s="108" t="s">
        <v>3190</v>
      </c>
      <c r="B178" s="111">
        <v>2000000</v>
      </c>
      <c r="C178" s="111">
        <v>0</v>
      </c>
      <c r="D178" s="111">
        <f t="shared" si="8"/>
        <v>2000000</v>
      </c>
      <c r="E178" s="108"/>
    </row>
    <row r="179" spans="1:5" s="345" customFormat="1">
      <c r="A179" s="108" t="s">
        <v>3191</v>
      </c>
      <c r="B179" s="111">
        <v>30000000</v>
      </c>
      <c r="C179" s="111">
        <v>0</v>
      </c>
      <c r="D179" s="111">
        <f t="shared" si="8"/>
        <v>30000000</v>
      </c>
      <c r="E179" s="108"/>
    </row>
    <row r="180" spans="1:5" s="345" customFormat="1">
      <c r="A180" s="108" t="s">
        <v>3210</v>
      </c>
      <c r="B180" s="111">
        <v>2000000</v>
      </c>
      <c r="C180" s="111">
        <v>0</v>
      </c>
      <c r="D180" s="111">
        <f t="shared" si="8"/>
        <v>2000000</v>
      </c>
      <c r="E180" s="108"/>
    </row>
    <row r="181" spans="1:5" s="345" customFormat="1">
      <c r="A181" s="108" t="s">
        <v>3222</v>
      </c>
      <c r="B181" s="111">
        <v>5031000</v>
      </c>
      <c r="C181" s="111">
        <v>0</v>
      </c>
      <c r="D181" s="111">
        <f t="shared" si="8"/>
        <v>5031000</v>
      </c>
      <c r="E181" s="108"/>
    </row>
    <row r="182" spans="1:5" s="345" customFormat="1">
      <c r="A182" s="108" t="s">
        <v>3248</v>
      </c>
      <c r="B182" s="111">
        <v>500000</v>
      </c>
      <c r="C182" s="111">
        <v>0</v>
      </c>
      <c r="D182" s="111">
        <f t="shared" si="8"/>
        <v>500000</v>
      </c>
      <c r="E182" s="108"/>
    </row>
    <row r="183" spans="1:5" s="345" customFormat="1">
      <c r="A183" s="108" t="s">
        <v>3192</v>
      </c>
      <c r="B183" s="111">
        <v>418000</v>
      </c>
      <c r="C183" s="111">
        <v>0</v>
      </c>
      <c r="D183" s="111">
        <f t="shared" si="8"/>
        <v>418000</v>
      </c>
      <c r="E183" s="108"/>
    </row>
    <row r="184" spans="1:5" s="345" customFormat="1">
      <c r="A184" s="108" t="s">
        <v>3193</v>
      </c>
      <c r="B184" s="111">
        <v>1198790</v>
      </c>
      <c r="C184" s="111">
        <v>0</v>
      </c>
      <c r="D184" s="111">
        <f t="shared" si="8"/>
        <v>1198790</v>
      </c>
      <c r="E184" s="108"/>
    </row>
    <row r="185" spans="1:5" s="345" customFormat="1">
      <c r="A185" s="108" t="s">
        <v>3194</v>
      </c>
      <c r="B185" s="111">
        <v>2085000</v>
      </c>
      <c r="C185" s="111">
        <v>0</v>
      </c>
      <c r="D185" s="111">
        <f t="shared" si="8"/>
        <v>2085000</v>
      </c>
      <c r="E185" s="108"/>
    </row>
    <row r="186" spans="1:5" s="345" customFormat="1">
      <c r="A186" s="108" t="s">
        <v>3249</v>
      </c>
      <c r="B186" s="111">
        <v>1183596</v>
      </c>
      <c r="C186" s="111">
        <v>0</v>
      </c>
      <c r="D186" s="111">
        <f t="shared" si="8"/>
        <v>1183596</v>
      </c>
      <c r="E186" s="108"/>
    </row>
    <row r="187" spans="1:5" s="345" customFormat="1">
      <c r="A187" s="108" t="s">
        <v>3211</v>
      </c>
      <c r="B187" s="111">
        <v>3100000</v>
      </c>
      <c r="C187" s="111">
        <v>0</v>
      </c>
      <c r="D187" s="111">
        <f t="shared" si="8"/>
        <v>3100000</v>
      </c>
      <c r="E187" s="108"/>
    </row>
    <row r="188" spans="1:5" s="345" customFormat="1">
      <c r="A188" s="108" t="s">
        <v>3196</v>
      </c>
      <c r="B188" s="111">
        <v>550000</v>
      </c>
      <c r="C188" s="111">
        <v>0</v>
      </c>
      <c r="D188" s="111">
        <f t="shared" si="8"/>
        <v>550000</v>
      </c>
      <c r="E188" s="108"/>
    </row>
    <row r="189" spans="1:5" s="345" customFormat="1">
      <c r="A189" s="108" t="s">
        <v>3250</v>
      </c>
      <c r="B189" s="111">
        <v>2000000</v>
      </c>
      <c r="C189" s="111">
        <v>0</v>
      </c>
      <c r="D189" s="111">
        <f t="shared" si="8"/>
        <v>2000000</v>
      </c>
      <c r="E189" s="108"/>
    </row>
    <row r="190" spans="1:5" s="345" customFormat="1">
      <c r="A190" s="108" t="s">
        <v>3197</v>
      </c>
      <c r="B190" s="111">
        <v>6200000</v>
      </c>
      <c r="C190" s="111">
        <v>0</v>
      </c>
      <c r="D190" s="111">
        <f t="shared" si="8"/>
        <v>6200000</v>
      </c>
      <c r="E190" s="108"/>
    </row>
    <row r="191" spans="1:5" s="345" customFormat="1">
      <c r="A191" s="108" t="s">
        <v>3251</v>
      </c>
      <c r="B191" s="111">
        <v>5576462</v>
      </c>
      <c r="C191" s="111">
        <v>0</v>
      </c>
      <c r="D191" s="111">
        <f t="shared" si="8"/>
        <v>5576462</v>
      </c>
      <c r="E191" s="108"/>
    </row>
    <row r="192" spans="1:5" s="345" customFormat="1">
      <c r="A192" s="108" t="s">
        <v>3252</v>
      </c>
      <c r="B192" s="111">
        <v>3100000</v>
      </c>
      <c r="C192" s="111">
        <v>0</v>
      </c>
      <c r="D192" s="111">
        <f t="shared" si="8"/>
        <v>3100000</v>
      </c>
      <c r="E192" s="108"/>
    </row>
    <row r="193" spans="1:9" s="345" customFormat="1">
      <c r="A193" s="108" t="s">
        <v>3215</v>
      </c>
      <c r="B193" s="111">
        <v>13288000</v>
      </c>
      <c r="C193" s="111">
        <v>0</v>
      </c>
      <c r="D193" s="111">
        <f t="shared" si="8"/>
        <v>13288000</v>
      </c>
      <c r="E193" s="108"/>
    </row>
    <row r="194" spans="1:9" s="345" customFormat="1">
      <c r="A194" s="108" t="s">
        <v>3199</v>
      </c>
      <c r="B194" s="111">
        <v>3100000</v>
      </c>
      <c r="C194" s="111">
        <v>1200000</v>
      </c>
      <c r="D194" s="111">
        <f t="shared" si="8"/>
        <v>1900000</v>
      </c>
      <c r="E194" s="108"/>
    </row>
    <row r="195" spans="1:9" s="345" customFormat="1">
      <c r="A195" s="108" t="s">
        <v>3253</v>
      </c>
      <c r="B195" s="111">
        <v>500000</v>
      </c>
      <c r="C195" s="111">
        <v>0</v>
      </c>
      <c r="D195" s="111">
        <f t="shared" si="8"/>
        <v>500000</v>
      </c>
      <c r="E195" s="108"/>
    </row>
    <row r="196" spans="1:9" s="345" customFormat="1">
      <c r="A196" s="108" t="s">
        <v>3201</v>
      </c>
      <c r="B196" s="111">
        <v>1500000</v>
      </c>
      <c r="C196" s="111">
        <v>0</v>
      </c>
      <c r="D196" s="111">
        <f t="shared" si="8"/>
        <v>1500000</v>
      </c>
      <c r="E196" s="108"/>
    </row>
    <row r="197" spans="1:9" s="345" customFormat="1">
      <c r="A197" s="108" t="s">
        <v>3202</v>
      </c>
      <c r="B197" s="111">
        <v>1000000</v>
      </c>
      <c r="C197" s="111">
        <v>0</v>
      </c>
      <c r="D197" s="111">
        <f t="shared" si="8"/>
        <v>1000000</v>
      </c>
      <c r="E197" s="108"/>
    </row>
    <row r="198" spans="1:9" s="345" customFormat="1">
      <c r="A198" s="108" t="s">
        <v>3203</v>
      </c>
      <c r="B198" s="111">
        <v>1000000</v>
      </c>
      <c r="C198" s="111">
        <v>0</v>
      </c>
      <c r="D198" s="111">
        <f t="shared" si="8"/>
        <v>1000000</v>
      </c>
      <c r="E198" s="108"/>
    </row>
    <row r="199" spans="1:9" s="345" customFormat="1">
      <c r="A199" s="108" t="s">
        <v>3254</v>
      </c>
      <c r="B199" s="111">
        <v>10000000</v>
      </c>
      <c r="C199" s="111">
        <v>0</v>
      </c>
      <c r="D199" s="111">
        <f t="shared" si="8"/>
        <v>10000000</v>
      </c>
      <c r="E199" s="108"/>
    </row>
    <row r="200" spans="1:9" s="345" customFormat="1">
      <c r="A200" s="108" t="s">
        <v>3255</v>
      </c>
      <c r="B200" s="111">
        <v>8000000</v>
      </c>
      <c r="C200" s="111">
        <v>0</v>
      </c>
      <c r="D200" s="111">
        <f t="shared" si="8"/>
        <v>8000000</v>
      </c>
      <c r="E200" s="108"/>
    </row>
    <row r="201" spans="1:9" s="345" customFormat="1">
      <c r="A201" s="108" t="s">
        <v>3205</v>
      </c>
      <c r="B201" s="111">
        <v>8518000</v>
      </c>
      <c r="C201" s="111">
        <v>0</v>
      </c>
      <c r="D201" s="111">
        <f t="shared" si="8"/>
        <v>8518000</v>
      </c>
      <c r="E201" s="108"/>
    </row>
    <row r="202" spans="1:9" s="345" customFormat="1">
      <c r="A202" s="108" t="s">
        <v>3206</v>
      </c>
      <c r="B202" s="111">
        <v>3879221</v>
      </c>
      <c r="C202" s="111">
        <v>0</v>
      </c>
      <c r="D202" s="111">
        <f t="shared" si="8"/>
        <v>3879221</v>
      </c>
      <c r="E202" s="108"/>
    </row>
    <row r="203" spans="1:9" s="345" customFormat="1">
      <c r="A203" s="108" t="s">
        <v>3256</v>
      </c>
      <c r="B203" s="111">
        <v>500000</v>
      </c>
      <c r="C203" s="111">
        <v>0</v>
      </c>
      <c r="D203" s="111">
        <f t="shared" si="8"/>
        <v>500000</v>
      </c>
      <c r="E203" s="108"/>
    </row>
    <row r="204" spans="1:9" s="345" customFormat="1">
      <c r="A204" s="108" t="s">
        <v>3257</v>
      </c>
      <c r="B204" s="111">
        <v>1700000</v>
      </c>
      <c r="C204" s="111">
        <v>0</v>
      </c>
      <c r="D204" s="111">
        <f t="shared" si="8"/>
        <v>1700000</v>
      </c>
      <c r="E204" s="108"/>
    </row>
    <row r="205" spans="1:9" s="345" customFormat="1">
      <c r="A205" s="108" t="s">
        <v>3258</v>
      </c>
      <c r="B205" s="111">
        <v>1000000</v>
      </c>
      <c r="C205" s="111">
        <v>0</v>
      </c>
      <c r="D205" s="111">
        <f t="shared" si="8"/>
        <v>1000000</v>
      </c>
      <c r="E205" s="108"/>
    </row>
    <row r="206" spans="1:9" s="345" customFormat="1">
      <c r="A206" s="108" t="s">
        <v>3207</v>
      </c>
      <c r="B206" s="111">
        <v>114392700</v>
      </c>
      <c r="C206" s="111">
        <v>0</v>
      </c>
      <c r="D206" s="111">
        <f t="shared" si="8"/>
        <v>114392700</v>
      </c>
      <c r="E206" s="108"/>
    </row>
    <row r="207" spans="1:9" s="425" customFormat="1" ht="34.35" customHeight="1">
      <c r="A207" s="39" t="s">
        <v>131</v>
      </c>
      <c r="B207" s="40">
        <f>SUM(B148:B206)</f>
        <v>799893995</v>
      </c>
      <c r="C207" s="40">
        <f t="shared" ref="C207:D207" si="9">SUM(C148:C206)</f>
        <v>97201851</v>
      </c>
      <c r="D207" s="40">
        <f t="shared" si="9"/>
        <v>702692144</v>
      </c>
      <c r="E207" s="426"/>
      <c r="G207" s="441"/>
      <c r="H207" s="441"/>
      <c r="I207" s="441"/>
    </row>
    <row r="208" spans="1:9" s="425" customFormat="1" ht="34.35" customHeight="1">
      <c r="A208" s="44" t="s">
        <v>132</v>
      </c>
      <c r="B208" s="42"/>
      <c r="C208" s="42"/>
      <c r="D208" s="43"/>
      <c r="E208" s="427"/>
      <c r="G208" s="441"/>
      <c r="H208" s="441"/>
      <c r="I208" s="441"/>
    </row>
    <row r="209" spans="1:5" s="345" customFormat="1">
      <c r="A209" s="108" t="s">
        <v>3167</v>
      </c>
      <c r="B209" s="111">
        <v>18214458</v>
      </c>
      <c r="C209" s="111">
        <v>15788606</v>
      </c>
      <c r="D209" s="111">
        <f>B209-C209</f>
        <v>2425852</v>
      </c>
      <c r="E209" s="108"/>
    </row>
    <row r="210" spans="1:5" s="345" customFormat="1">
      <c r="A210" s="108" t="s">
        <v>3169</v>
      </c>
      <c r="B210" s="111">
        <v>100000</v>
      </c>
      <c r="C210" s="111">
        <v>0</v>
      </c>
      <c r="D210" s="111">
        <f t="shared" ref="D210:D250" si="10">B210-C210</f>
        <v>100000</v>
      </c>
      <c r="E210" s="108"/>
    </row>
    <row r="211" spans="1:5" s="345" customFormat="1">
      <c r="A211" s="108" t="s">
        <v>3171</v>
      </c>
      <c r="B211" s="111">
        <v>650000</v>
      </c>
      <c r="C211" s="111">
        <v>0</v>
      </c>
      <c r="D211" s="111">
        <f t="shared" si="10"/>
        <v>650000</v>
      </c>
      <c r="E211" s="108"/>
    </row>
    <row r="212" spans="1:5" s="345" customFormat="1">
      <c r="A212" s="108" t="s">
        <v>3245</v>
      </c>
      <c r="B212" s="111">
        <v>20000</v>
      </c>
      <c r="C212" s="111">
        <v>0</v>
      </c>
      <c r="D212" s="111">
        <f t="shared" si="10"/>
        <v>20000</v>
      </c>
      <c r="E212" s="108"/>
    </row>
    <row r="213" spans="1:5" s="345" customFormat="1">
      <c r="A213" s="108" t="s">
        <v>3172</v>
      </c>
      <c r="B213" s="111">
        <v>20000</v>
      </c>
      <c r="C213" s="111">
        <v>1000</v>
      </c>
      <c r="D213" s="111">
        <f t="shared" si="10"/>
        <v>19000</v>
      </c>
      <c r="E213" s="108"/>
    </row>
    <row r="214" spans="1:5" s="345" customFormat="1">
      <c r="A214" s="108" t="s">
        <v>3173</v>
      </c>
      <c r="B214" s="111">
        <v>617000</v>
      </c>
      <c r="C214" s="111">
        <v>0</v>
      </c>
      <c r="D214" s="111">
        <f t="shared" si="10"/>
        <v>617000</v>
      </c>
      <c r="E214" s="108"/>
    </row>
    <row r="215" spans="1:5" s="345" customFormat="1">
      <c r="A215" s="108" t="s">
        <v>3174</v>
      </c>
      <c r="B215" s="111">
        <v>710000</v>
      </c>
      <c r="C215" s="111">
        <v>310440</v>
      </c>
      <c r="D215" s="111">
        <f t="shared" si="10"/>
        <v>399560</v>
      </c>
      <c r="E215" s="108"/>
    </row>
    <row r="216" spans="1:5" s="345" customFormat="1">
      <c r="A216" s="108" t="s">
        <v>3175</v>
      </c>
      <c r="B216" s="111">
        <v>448750</v>
      </c>
      <c r="C216" s="111">
        <v>134400</v>
      </c>
      <c r="D216" s="111">
        <f t="shared" si="10"/>
        <v>314350</v>
      </c>
      <c r="E216" s="108"/>
    </row>
    <row r="217" spans="1:5" s="345" customFormat="1">
      <c r="A217" s="108" t="s">
        <v>3176</v>
      </c>
      <c r="B217" s="111">
        <v>13745464</v>
      </c>
      <c r="C217" s="111">
        <v>541800</v>
      </c>
      <c r="D217" s="111">
        <f t="shared" si="10"/>
        <v>13203664</v>
      </c>
      <c r="E217" s="108"/>
    </row>
    <row r="218" spans="1:5" s="345" customFormat="1">
      <c r="A218" s="108" t="s">
        <v>3177</v>
      </c>
      <c r="B218" s="111">
        <v>575000</v>
      </c>
      <c r="C218" s="111">
        <v>12600</v>
      </c>
      <c r="D218" s="111">
        <f t="shared" si="10"/>
        <v>562400</v>
      </c>
      <c r="E218" s="108"/>
    </row>
    <row r="219" spans="1:5" s="345" customFormat="1">
      <c r="A219" s="108" t="s">
        <v>3178</v>
      </c>
      <c r="B219" s="111">
        <v>625000</v>
      </c>
      <c r="C219" s="111">
        <v>67200</v>
      </c>
      <c r="D219" s="111">
        <f t="shared" si="10"/>
        <v>557800</v>
      </c>
      <c r="E219" s="108"/>
    </row>
    <row r="220" spans="1:5" s="345" customFormat="1">
      <c r="A220" s="108" t="s">
        <v>3246</v>
      </c>
      <c r="B220" s="111">
        <v>578804</v>
      </c>
      <c r="C220" s="111">
        <v>0</v>
      </c>
      <c r="D220" s="111">
        <f t="shared" si="10"/>
        <v>578804</v>
      </c>
      <c r="E220" s="108"/>
    </row>
    <row r="221" spans="1:5" s="345" customFormat="1">
      <c r="A221" s="108" t="s">
        <v>3179</v>
      </c>
      <c r="B221" s="111">
        <v>612500</v>
      </c>
      <c r="C221" s="111">
        <v>0</v>
      </c>
      <c r="D221" s="111">
        <f t="shared" si="10"/>
        <v>612500</v>
      </c>
      <c r="E221" s="108"/>
    </row>
    <row r="222" spans="1:5" s="345" customFormat="1">
      <c r="A222" s="108" t="s">
        <v>3180</v>
      </c>
      <c r="B222" s="111">
        <v>1112500</v>
      </c>
      <c r="C222" s="111">
        <v>0</v>
      </c>
      <c r="D222" s="111">
        <f t="shared" si="10"/>
        <v>1112500</v>
      </c>
      <c r="E222" s="108"/>
    </row>
    <row r="223" spans="1:5" s="345" customFormat="1">
      <c r="A223" s="108" t="s">
        <v>3181</v>
      </c>
      <c r="B223" s="111">
        <v>275000</v>
      </c>
      <c r="C223" s="111">
        <v>6000</v>
      </c>
      <c r="D223" s="111">
        <f t="shared" si="10"/>
        <v>269000</v>
      </c>
      <c r="E223" s="108"/>
    </row>
    <row r="224" spans="1:5" s="345" customFormat="1">
      <c r="A224" s="108" t="s">
        <v>3182</v>
      </c>
      <c r="B224" s="111">
        <v>25000</v>
      </c>
      <c r="C224" s="111">
        <v>0</v>
      </c>
      <c r="D224" s="111">
        <f t="shared" si="10"/>
        <v>25000</v>
      </c>
      <c r="E224" s="108"/>
    </row>
    <row r="225" spans="1:5" s="345" customFormat="1">
      <c r="A225" s="108" t="s">
        <v>3183</v>
      </c>
      <c r="B225" s="111">
        <v>500000</v>
      </c>
      <c r="C225" s="111">
        <v>0</v>
      </c>
      <c r="D225" s="111">
        <f t="shared" si="10"/>
        <v>500000</v>
      </c>
      <c r="E225" s="108"/>
    </row>
    <row r="226" spans="1:5" s="345" customFormat="1">
      <c r="A226" s="108" t="s">
        <v>3259</v>
      </c>
      <c r="B226" s="111">
        <v>2250000</v>
      </c>
      <c r="C226" s="111">
        <v>0</v>
      </c>
      <c r="D226" s="111">
        <f t="shared" si="10"/>
        <v>2250000</v>
      </c>
      <c r="E226" s="108"/>
    </row>
    <row r="227" spans="1:5" s="345" customFormat="1">
      <c r="A227" s="108" t="s">
        <v>3185</v>
      </c>
      <c r="B227" s="111">
        <v>785000</v>
      </c>
      <c r="C227" s="111">
        <v>0</v>
      </c>
      <c r="D227" s="111">
        <f t="shared" si="10"/>
        <v>785000</v>
      </c>
      <c r="E227" s="108"/>
    </row>
    <row r="228" spans="1:5" s="345" customFormat="1">
      <c r="A228" s="108" t="s">
        <v>3186</v>
      </c>
      <c r="B228" s="111">
        <v>3000000</v>
      </c>
      <c r="C228" s="111">
        <v>0</v>
      </c>
      <c r="D228" s="111">
        <f t="shared" si="10"/>
        <v>3000000</v>
      </c>
      <c r="E228" s="108"/>
    </row>
    <row r="229" spans="1:5" s="345" customFormat="1">
      <c r="A229" s="108" t="s">
        <v>3260</v>
      </c>
      <c r="B229" s="111">
        <v>65000</v>
      </c>
      <c r="C229" s="111">
        <v>0</v>
      </c>
      <c r="D229" s="111">
        <f t="shared" si="10"/>
        <v>65000</v>
      </c>
      <c r="E229" s="108"/>
    </row>
    <row r="230" spans="1:5" s="345" customFormat="1">
      <c r="A230" s="108" t="s">
        <v>3261</v>
      </c>
      <c r="B230" s="111">
        <v>-125000</v>
      </c>
      <c r="C230" s="111">
        <v>0</v>
      </c>
      <c r="D230" s="111">
        <f t="shared" si="10"/>
        <v>-125000</v>
      </c>
      <c r="E230" s="108"/>
    </row>
    <row r="231" spans="1:5" s="345" customFormat="1">
      <c r="A231" s="108" t="s">
        <v>3187</v>
      </c>
      <c r="B231" s="111">
        <v>1110500</v>
      </c>
      <c r="C231" s="111">
        <v>0</v>
      </c>
      <c r="D231" s="111">
        <f t="shared" si="10"/>
        <v>1110500</v>
      </c>
      <c r="E231" s="108"/>
    </row>
    <row r="232" spans="1:5" s="345" customFormat="1">
      <c r="A232" s="108" t="s">
        <v>3188</v>
      </c>
      <c r="B232" s="111">
        <v>2550000</v>
      </c>
      <c r="C232" s="111">
        <v>25000</v>
      </c>
      <c r="D232" s="111">
        <f t="shared" si="10"/>
        <v>2525000</v>
      </c>
      <c r="E232" s="108"/>
    </row>
    <row r="233" spans="1:5" s="345" customFormat="1">
      <c r="A233" s="108" t="s">
        <v>3189</v>
      </c>
      <c r="B233" s="111">
        <v>750000</v>
      </c>
      <c r="C233" s="111">
        <v>0</v>
      </c>
      <c r="D233" s="111">
        <f t="shared" si="10"/>
        <v>750000</v>
      </c>
      <c r="E233" s="108"/>
    </row>
    <row r="234" spans="1:5" s="345" customFormat="1">
      <c r="A234" s="108" t="s">
        <v>3262</v>
      </c>
      <c r="B234" s="111">
        <v>375000</v>
      </c>
      <c r="C234" s="111">
        <v>0</v>
      </c>
      <c r="D234" s="111">
        <f t="shared" si="10"/>
        <v>375000</v>
      </c>
      <c r="E234" s="108"/>
    </row>
    <row r="235" spans="1:5" s="345" customFormat="1">
      <c r="A235" s="108" t="s">
        <v>3190</v>
      </c>
      <c r="B235" s="111">
        <v>420000</v>
      </c>
      <c r="C235" s="111">
        <v>0</v>
      </c>
      <c r="D235" s="111">
        <f t="shared" si="10"/>
        <v>420000</v>
      </c>
      <c r="E235" s="108"/>
    </row>
    <row r="236" spans="1:5" s="345" customFormat="1">
      <c r="A236" s="108" t="s">
        <v>3192</v>
      </c>
      <c r="B236" s="111">
        <v>425000</v>
      </c>
      <c r="C236" s="111">
        <v>14000</v>
      </c>
      <c r="D236" s="111">
        <f t="shared" si="10"/>
        <v>411000</v>
      </c>
      <c r="E236" s="108"/>
    </row>
    <row r="237" spans="1:5" s="345" customFormat="1">
      <c r="A237" s="108" t="s">
        <v>3193</v>
      </c>
      <c r="B237" s="111">
        <v>170000</v>
      </c>
      <c r="C237" s="111">
        <v>0</v>
      </c>
      <c r="D237" s="111">
        <f t="shared" si="10"/>
        <v>170000</v>
      </c>
      <c r="E237" s="108"/>
    </row>
    <row r="238" spans="1:5" s="345" customFormat="1">
      <c r="A238" s="108" t="s">
        <v>3194</v>
      </c>
      <c r="B238" s="111">
        <v>125000</v>
      </c>
      <c r="C238" s="111">
        <v>12000</v>
      </c>
      <c r="D238" s="111">
        <f t="shared" si="10"/>
        <v>113000</v>
      </c>
      <c r="E238" s="108"/>
    </row>
    <row r="239" spans="1:5" s="345" customFormat="1">
      <c r="A239" s="108" t="s">
        <v>3211</v>
      </c>
      <c r="B239" s="111">
        <v>1500000</v>
      </c>
      <c r="C239" s="111">
        <v>1478567</v>
      </c>
      <c r="D239" s="111">
        <f t="shared" si="10"/>
        <v>21433</v>
      </c>
      <c r="E239" s="108"/>
    </row>
    <row r="240" spans="1:5" s="345" customFormat="1">
      <c r="A240" s="108" t="s">
        <v>3196</v>
      </c>
      <c r="B240" s="111">
        <v>10000</v>
      </c>
      <c r="C240" s="111">
        <v>415</v>
      </c>
      <c r="D240" s="111">
        <f t="shared" si="10"/>
        <v>9585</v>
      </c>
      <c r="E240" s="108"/>
    </row>
    <row r="241" spans="1:10" s="345" customFormat="1">
      <c r="A241" s="108" t="s">
        <v>3263</v>
      </c>
      <c r="B241" s="111">
        <v>172152</v>
      </c>
      <c r="C241" s="111">
        <v>0</v>
      </c>
      <c r="D241" s="111">
        <f t="shared" si="10"/>
        <v>172152</v>
      </c>
      <c r="E241" s="108"/>
    </row>
    <row r="242" spans="1:10" s="345" customFormat="1">
      <c r="A242" s="108" t="s">
        <v>3199</v>
      </c>
      <c r="B242" s="111">
        <v>900000</v>
      </c>
      <c r="C242" s="111">
        <v>0</v>
      </c>
      <c r="D242" s="111">
        <f t="shared" si="10"/>
        <v>900000</v>
      </c>
      <c r="E242" s="108"/>
    </row>
    <row r="243" spans="1:10" s="345" customFormat="1">
      <c r="A243" s="108" t="s">
        <v>3227</v>
      </c>
      <c r="B243" s="111">
        <v>1000000</v>
      </c>
      <c r="C243" s="111">
        <v>1500</v>
      </c>
      <c r="D243" s="111">
        <f t="shared" si="10"/>
        <v>998500</v>
      </c>
      <c r="E243" s="108"/>
    </row>
    <row r="244" spans="1:10" s="345" customFormat="1">
      <c r="A244" s="108" t="s">
        <v>3200</v>
      </c>
      <c r="B244" s="111">
        <v>60000</v>
      </c>
      <c r="C244" s="111">
        <v>10000</v>
      </c>
      <c r="D244" s="111">
        <f t="shared" si="10"/>
        <v>50000</v>
      </c>
      <c r="E244" s="108"/>
    </row>
    <row r="245" spans="1:10" s="345" customFormat="1">
      <c r="A245" s="108" t="s">
        <v>3201</v>
      </c>
      <c r="B245" s="111">
        <v>500000</v>
      </c>
      <c r="C245" s="111">
        <v>0</v>
      </c>
      <c r="D245" s="111">
        <f t="shared" si="10"/>
        <v>500000</v>
      </c>
      <c r="E245" s="108"/>
    </row>
    <row r="246" spans="1:10" s="345" customFormat="1">
      <c r="A246" s="108" t="s">
        <v>3264</v>
      </c>
      <c r="B246" s="111">
        <v>-400000</v>
      </c>
      <c r="C246" s="111">
        <v>0</v>
      </c>
      <c r="D246" s="111">
        <f t="shared" si="10"/>
        <v>-400000</v>
      </c>
      <c r="E246" s="108"/>
    </row>
    <row r="247" spans="1:10" s="345" customFormat="1">
      <c r="A247" s="108" t="s">
        <v>3202</v>
      </c>
      <c r="B247" s="111">
        <v>82500</v>
      </c>
      <c r="C247" s="111">
        <v>0</v>
      </c>
      <c r="D247" s="111">
        <f t="shared" si="10"/>
        <v>82500</v>
      </c>
      <c r="E247" s="108"/>
    </row>
    <row r="248" spans="1:10" s="345" customFormat="1">
      <c r="A248" s="108" t="s">
        <v>3205</v>
      </c>
      <c r="B248" s="111">
        <v>17500</v>
      </c>
      <c r="C248" s="111">
        <v>0</v>
      </c>
      <c r="D248" s="111">
        <f t="shared" si="10"/>
        <v>17500</v>
      </c>
      <c r="E248" s="108"/>
    </row>
    <row r="249" spans="1:10" s="345" customFormat="1">
      <c r="A249" s="108" t="s">
        <v>3206</v>
      </c>
      <c r="B249" s="111">
        <v>500000</v>
      </c>
      <c r="C249" s="111">
        <v>0</v>
      </c>
      <c r="D249" s="111">
        <f t="shared" si="10"/>
        <v>500000</v>
      </c>
      <c r="E249" s="108"/>
    </row>
    <row r="250" spans="1:10" s="345" customFormat="1">
      <c r="A250" s="108" t="s">
        <v>3207</v>
      </c>
      <c r="B250" s="111">
        <v>14633395</v>
      </c>
      <c r="C250" s="111">
        <v>12074405</v>
      </c>
      <c r="D250" s="111">
        <f t="shared" si="10"/>
        <v>2558990</v>
      </c>
      <c r="E250" s="108"/>
    </row>
    <row r="251" spans="1:10" s="425" customFormat="1" ht="34.35" customHeight="1">
      <c r="A251" s="39" t="s">
        <v>133</v>
      </c>
      <c r="B251" s="40">
        <f>SUM(B209:B250)</f>
        <v>69705523</v>
      </c>
      <c r="C251" s="40">
        <f t="shared" ref="C251:D251" si="11">SUM(C209:C250)</f>
        <v>30477933</v>
      </c>
      <c r="D251" s="40">
        <f t="shared" si="11"/>
        <v>39227590</v>
      </c>
      <c r="E251" s="40">
        <f>SUM(E207:E250)</f>
        <v>0</v>
      </c>
      <c r="F251" s="32"/>
      <c r="G251" s="32"/>
      <c r="H251" s="38"/>
      <c r="I251" s="38"/>
      <c r="J251" s="38">
        <v>36998488</v>
      </c>
    </row>
    <row r="252" spans="1:10" s="425" customFormat="1" ht="34.35" customHeight="1">
      <c r="A252" s="44" t="s">
        <v>134</v>
      </c>
      <c r="B252" s="43"/>
      <c r="C252" s="43"/>
      <c r="D252" s="43"/>
      <c r="E252" s="36"/>
      <c r="G252" s="441"/>
      <c r="H252" s="441"/>
      <c r="I252" s="441"/>
    </row>
    <row r="253" spans="1:10" s="345" customFormat="1">
      <c r="A253" s="108" t="s">
        <v>3167</v>
      </c>
      <c r="B253" s="111">
        <v>17909506</v>
      </c>
      <c r="C253" s="111">
        <v>16206664</v>
      </c>
      <c r="D253" s="111">
        <f>B253-C253</f>
        <v>1702842</v>
      </c>
      <c r="E253" s="108"/>
    </row>
    <row r="254" spans="1:10" s="345" customFormat="1">
      <c r="A254" s="108" t="s">
        <v>3168</v>
      </c>
      <c r="B254" s="111">
        <v>500000</v>
      </c>
      <c r="C254" s="111">
        <v>0</v>
      </c>
      <c r="D254" s="111">
        <f t="shared" ref="D254:D283" si="12">B254-C254</f>
        <v>500000</v>
      </c>
      <c r="E254" s="108"/>
    </row>
    <row r="255" spans="1:10" s="345" customFormat="1">
      <c r="A255" s="108" t="s">
        <v>3169</v>
      </c>
      <c r="B255" s="111">
        <v>75000</v>
      </c>
      <c r="C255" s="111">
        <v>60000</v>
      </c>
      <c r="D255" s="111">
        <f t="shared" si="12"/>
        <v>15000</v>
      </c>
      <c r="E255" s="108"/>
    </row>
    <row r="256" spans="1:10" s="345" customFormat="1">
      <c r="A256" s="108" t="s">
        <v>3170</v>
      </c>
      <c r="B256" s="111">
        <v>500000</v>
      </c>
      <c r="C256" s="111">
        <v>92000</v>
      </c>
      <c r="D256" s="111">
        <f t="shared" si="12"/>
        <v>408000</v>
      </c>
      <c r="E256" s="108"/>
    </row>
    <row r="257" spans="1:5" s="345" customFormat="1">
      <c r="A257" s="108" t="s">
        <v>3171</v>
      </c>
      <c r="B257" s="111">
        <v>150000</v>
      </c>
      <c r="C257" s="111">
        <v>34000</v>
      </c>
      <c r="D257" s="111">
        <f t="shared" si="12"/>
        <v>116000</v>
      </c>
      <c r="E257" s="108"/>
    </row>
    <row r="258" spans="1:5" s="345" customFormat="1">
      <c r="A258" s="108" t="s">
        <v>3172</v>
      </c>
      <c r="B258" s="111">
        <v>15000</v>
      </c>
      <c r="C258" s="111">
        <v>0</v>
      </c>
      <c r="D258" s="111">
        <f t="shared" si="12"/>
        <v>15000</v>
      </c>
      <c r="E258" s="108"/>
    </row>
    <row r="259" spans="1:5" s="345" customFormat="1">
      <c r="A259" s="108" t="s">
        <v>3173</v>
      </c>
      <c r="B259" s="111">
        <v>35000</v>
      </c>
      <c r="C259" s="111">
        <v>0</v>
      </c>
      <c r="D259" s="111">
        <f t="shared" si="12"/>
        <v>35000</v>
      </c>
      <c r="E259" s="108"/>
    </row>
    <row r="260" spans="1:5" s="345" customFormat="1">
      <c r="A260" s="108" t="s">
        <v>3174</v>
      </c>
      <c r="B260" s="111">
        <v>950000</v>
      </c>
      <c r="C260" s="111">
        <v>259340</v>
      </c>
      <c r="D260" s="111">
        <f t="shared" si="12"/>
        <v>690660</v>
      </c>
      <c r="E260" s="108"/>
    </row>
    <row r="261" spans="1:5" s="345" customFormat="1">
      <c r="A261" s="108" t="s">
        <v>3176</v>
      </c>
      <c r="B261" s="111">
        <v>700000</v>
      </c>
      <c r="C261" s="111">
        <v>77000</v>
      </c>
      <c r="D261" s="111">
        <f t="shared" si="12"/>
        <v>623000</v>
      </c>
      <c r="E261" s="108"/>
    </row>
    <row r="262" spans="1:5" s="345" customFormat="1">
      <c r="A262" s="108" t="s">
        <v>3218</v>
      </c>
      <c r="B262" s="111">
        <v>100000</v>
      </c>
      <c r="C262" s="111">
        <v>0</v>
      </c>
      <c r="D262" s="111">
        <f t="shared" si="12"/>
        <v>100000</v>
      </c>
      <c r="E262" s="108"/>
    </row>
    <row r="263" spans="1:5" s="345" customFormat="1">
      <c r="A263" s="108" t="s">
        <v>3177</v>
      </c>
      <c r="B263" s="111">
        <v>1600000</v>
      </c>
      <c r="C263" s="111">
        <v>1000000</v>
      </c>
      <c r="D263" s="111">
        <f t="shared" si="12"/>
        <v>600000</v>
      </c>
      <c r="E263" s="108"/>
    </row>
    <row r="264" spans="1:5" s="345" customFormat="1">
      <c r="A264" s="108" t="s">
        <v>3246</v>
      </c>
      <c r="B264" s="111">
        <v>2600000</v>
      </c>
      <c r="C264" s="111">
        <v>118500</v>
      </c>
      <c r="D264" s="111">
        <f t="shared" si="12"/>
        <v>2481500</v>
      </c>
      <c r="E264" s="108"/>
    </row>
    <row r="265" spans="1:5" s="345" customFormat="1">
      <c r="A265" s="108" t="s">
        <v>3183</v>
      </c>
      <c r="B265" s="111">
        <v>650000</v>
      </c>
      <c r="C265" s="111">
        <v>0</v>
      </c>
      <c r="D265" s="111">
        <f t="shared" si="12"/>
        <v>650000</v>
      </c>
      <c r="E265" s="108"/>
    </row>
    <row r="266" spans="1:5" s="345" customFormat="1">
      <c r="A266" s="108" t="s">
        <v>3265</v>
      </c>
      <c r="B266" s="111">
        <v>150000</v>
      </c>
      <c r="C266" s="111">
        <v>0</v>
      </c>
      <c r="D266" s="111">
        <f t="shared" si="12"/>
        <v>150000</v>
      </c>
      <c r="E266" s="108"/>
    </row>
    <row r="267" spans="1:5" s="345" customFormat="1">
      <c r="A267" s="108" t="s">
        <v>3185</v>
      </c>
      <c r="B267" s="111">
        <v>1400000</v>
      </c>
      <c r="C267" s="111">
        <v>0</v>
      </c>
      <c r="D267" s="111">
        <f t="shared" si="12"/>
        <v>1400000</v>
      </c>
      <c r="E267" s="108"/>
    </row>
    <row r="268" spans="1:5" s="345" customFormat="1">
      <c r="A268" s="108" t="s">
        <v>3186</v>
      </c>
      <c r="B268" s="111">
        <v>1250000</v>
      </c>
      <c r="C268" s="111">
        <v>742628</v>
      </c>
      <c r="D268" s="111">
        <f t="shared" si="12"/>
        <v>507372</v>
      </c>
      <c r="E268" s="108"/>
    </row>
    <row r="269" spans="1:5" s="345" customFormat="1">
      <c r="A269" s="108" t="s">
        <v>3187</v>
      </c>
      <c r="B269" s="111">
        <v>250000</v>
      </c>
      <c r="C269" s="111">
        <v>0</v>
      </c>
      <c r="D269" s="111">
        <f t="shared" si="12"/>
        <v>250000</v>
      </c>
      <c r="E269" s="108"/>
    </row>
    <row r="270" spans="1:5" s="345" customFormat="1">
      <c r="A270" s="108" t="s">
        <v>3188</v>
      </c>
      <c r="B270" s="111">
        <v>1300000</v>
      </c>
      <c r="C270" s="111">
        <v>2119600</v>
      </c>
      <c r="D270" s="111">
        <f t="shared" si="12"/>
        <v>-819600</v>
      </c>
      <c r="E270" s="108"/>
    </row>
    <row r="271" spans="1:5" s="345" customFormat="1">
      <c r="A271" s="108" t="s">
        <v>3189</v>
      </c>
      <c r="B271" s="111">
        <v>3250000</v>
      </c>
      <c r="C271" s="111">
        <v>2230000</v>
      </c>
      <c r="D271" s="111">
        <f t="shared" si="12"/>
        <v>1020000</v>
      </c>
      <c r="E271" s="108"/>
    </row>
    <row r="272" spans="1:5" s="345" customFormat="1">
      <c r="A272" s="108" t="s">
        <v>3262</v>
      </c>
      <c r="B272" s="111">
        <v>-5000000</v>
      </c>
      <c r="C272" s="111">
        <v>0</v>
      </c>
      <c r="D272" s="111">
        <f t="shared" si="12"/>
        <v>-5000000</v>
      </c>
      <c r="E272" s="108"/>
    </row>
    <row r="273" spans="1:9" s="345" customFormat="1">
      <c r="A273" s="108" t="s">
        <v>3190</v>
      </c>
      <c r="B273" s="111">
        <v>700000</v>
      </c>
      <c r="C273" s="111">
        <v>0</v>
      </c>
      <c r="D273" s="111">
        <f t="shared" si="12"/>
        <v>700000</v>
      </c>
      <c r="E273" s="108"/>
    </row>
    <row r="274" spans="1:9" s="345" customFormat="1">
      <c r="A274" s="108" t="s">
        <v>3219</v>
      </c>
      <c r="B274" s="111">
        <v>350000</v>
      </c>
      <c r="C274" s="111">
        <v>0</v>
      </c>
      <c r="D274" s="111">
        <f t="shared" si="12"/>
        <v>350000</v>
      </c>
      <c r="E274" s="108"/>
    </row>
    <row r="275" spans="1:9" s="345" customFormat="1">
      <c r="A275" s="108" t="s">
        <v>3192</v>
      </c>
      <c r="B275" s="111">
        <v>500000</v>
      </c>
      <c r="C275" s="111">
        <v>0</v>
      </c>
      <c r="D275" s="111">
        <f t="shared" si="12"/>
        <v>500000</v>
      </c>
      <c r="E275" s="108"/>
    </row>
    <row r="276" spans="1:9" s="345" customFormat="1">
      <c r="A276" s="108" t="s">
        <v>3193</v>
      </c>
      <c r="B276" s="111">
        <v>263133</v>
      </c>
      <c r="C276" s="111">
        <v>0</v>
      </c>
      <c r="D276" s="111">
        <f t="shared" si="12"/>
        <v>263133</v>
      </c>
      <c r="E276" s="108"/>
    </row>
    <row r="277" spans="1:9" s="345" customFormat="1">
      <c r="A277" s="108" t="s">
        <v>3194</v>
      </c>
      <c r="B277" s="111">
        <v>500000</v>
      </c>
      <c r="C277" s="111">
        <v>0</v>
      </c>
      <c r="D277" s="111">
        <f t="shared" si="12"/>
        <v>500000</v>
      </c>
      <c r="E277" s="108"/>
    </row>
    <row r="278" spans="1:9" s="345" customFormat="1">
      <c r="A278" s="108" t="s">
        <v>3211</v>
      </c>
      <c r="B278" s="111">
        <v>4000000</v>
      </c>
      <c r="C278" s="111">
        <v>1528200</v>
      </c>
      <c r="D278" s="111">
        <f t="shared" si="12"/>
        <v>2471800</v>
      </c>
      <c r="E278" s="108"/>
    </row>
    <row r="279" spans="1:9" s="345" customFormat="1">
      <c r="A279" s="108" t="s">
        <v>3196</v>
      </c>
      <c r="B279" s="111">
        <v>10000</v>
      </c>
      <c r="C279" s="111">
        <v>120</v>
      </c>
      <c r="D279" s="111">
        <f t="shared" si="12"/>
        <v>9880</v>
      </c>
      <c r="E279" s="108"/>
    </row>
    <row r="280" spans="1:9" s="345" customFormat="1">
      <c r="A280" s="108" t="s">
        <v>3199</v>
      </c>
      <c r="B280" s="111">
        <v>1650000</v>
      </c>
      <c r="C280" s="111">
        <v>1500</v>
      </c>
      <c r="D280" s="111">
        <f t="shared" si="12"/>
        <v>1648500</v>
      </c>
      <c r="E280" s="108"/>
    </row>
    <row r="281" spans="1:9" s="345" customFormat="1">
      <c r="A281" s="108" t="s">
        <v>3201</v>
      </c>
      <c r="B281" s="111">
        <v>1500000</v>
      </c>
      <c r="C281" s="111">
        <v>0</v>
      </c>
      <c r="D281" s="111">
        <f t="shared" si="12"/>
        <v>1500000</v>
      </c>
      <c r="E281" s="108"/>
    </row>
    <row r="282" spans="1:9" s="345" customFormat="1">
      <c r="A282" s="108" t="s">
        <v>3206</v>
      </c>
      <c r="B282" s="111">
        <v>600000</v>
      </c>
      <c r="C282" s="111">
        <v>0</v>
      </c>
      <c r="D282" s="111">
        <f t="shared" si="12"/>
        <v>600000</v>
      </c>
      <c r="E282" s="108"/>
    </row>
    <row r="283" spans="1:9" s="345" customFormat="1">
      <c r="A283" s="108" t="s">
        <v>3207</v>
      </c>
      <c r="B283" s="111">
        <v>30748370</v>
      </c>
      <c r="C283" s="111">
        <v>25861924</v>
      </c>
      <c r="D283" s="111">
        <f t="shared" si="12"/>
        <v>4886446</v>
      </c>
      <c r="E283" s="108"/>
    </row>
    <row r="284" spans="1:9" s="425" customFormat="1" ht="34.35" customHeight="1">
      <c r="A284" s="422" t="s">
        <v>135</v>
      </c>
      <c r="B284" s="423">
        <f>SUM(B253:B283)</f>
        <v>69206009</v>
      </c>
      <c r="C284" s="423">
        <f t="shared" ref="C284:D284" si="13">SUM(C253:C283)</f>
        <v>50331476</v>
      </c>
      <c r="D284" s="423">
        <f t="shared" si="13"/>
        <v>18874533</v>
      </c>
      <c r="E284" s="424">
        <f>SUM(E252:E283)</f>
        <v>0</v>
      </c>
      <c r="G284" s="421"/>
      <c r="H284" s="421"/>
      <c r="I284" s="421"/>
    </row>
    <row r="285" spans="1:9" s="425" customFormat="1" ht="34.35" customHeight="1">
      <c r="A285" s="44" t="s">
        <v>136</v>
      </c>
      <c r="B285" s="43"/>
      <c r="C285" s="43"/>
      <c r="D285" s="43"/>
      <c r="E285" s="36"/>
      <c r="G285" s="441"/>
      <c r="H285" s="441"/>
      <c r="I285" s="441"/>
    </row>
    <row r="286" spans="1:9" s="345" customFormat="1">
      <c r="A286" s="108" t="s">
        <v>3167</v>
      </c>
      <c r="B286" s="111">
        <v>34037048</v>
      </c>
      <c r="C286" s="111">
        <v>31621540</v>
      </c>
      <c r="D286" s="111">
        <f>B286-C286</f>
        <v>2415508</v>
      </c>
      <c r="E286" s="108"/>
    </row>
    <row r="287" spans="1:9" s="345" customFormat="1">
      <c r="A287" s="108" t="s">
        <v>3169</v>
      </c>
      <c r="B287" s="111">
        <v>210000</v>
      </c>
      <c r="C287" s="111">
        <v>0</v>
      </c>
      <c r="D287" s="111">
        <f t="shared" ref="D287:D324" si="14">B287-C287</f>
        <v>210000</v>
      </c>
      <c r="E287" s="108"/>
    </row>
    <row r="288" spans="1:9" s="345" customFormat="1">
      <c r="A288" s="108" t="s">
        <v>3245</v>
      </c>
      <c r="B288" s="111">
        <v>40000</v>
      </c>
      <c r="C288" s="111">
        <v>0</v>
      </c>
      <c r="D288" s="111">
        <f t="shared" si="14"/>
        <v>40000</v>
      </c>
      <c r="E288" s="108"/>
    </row>
    <row r="289" spans="1:5" s="345" customFormat="1">
      <c r="A289" s="108" t="s">
        <v>3174</v>
      </c>
      <c r="B289" s="111">
        <v>1300000</v>
      </c>
      <c r="C289" s="111">
        <v>1000000</v>
      </c>
      <c r="D289" s="111">
        <f t="shared" si="14"/>
        <v>300000</v>
      </c>
      <c r="E289" s="108"/>
    </row>
    <row r="290" spans="1:5" s="345" customFormat="1">
      <c r="A290" s="108" t="s">
        <v>3175</v>
      </c>
      <c r="B290" s="111">
        <v>1619800</v>
      </c>
      <c r="C290" s="111">
        <v>1100000</v>
      </c>
      <c r="D290" s="111">
        <f t="shared" si="14"/>
        <v>519800</v>
      </c>
      <c r="E290" s="108"/>
    </row>
    <row r="291" spans="1:5" s="345" customFormat="1">
      <c r="A291" s="108" t="s">
        <v>3176</v>
      </c>
      <c r="B291" s="111">
        <v>1628050</v>
      </c>
      <c r="C291" s="111">
        <v>552500</v>
      </c>
      <c r="D291" s="111">
        <f t="shared" si="14"/>
        <v>1075550</v>
      </c>
      <c r="E291" s="108"/>
    </row>
    <row r="292" spans="1:5" s="345" customFormat="1">
      <c r="A292" s="108" t="s">
        <v>3218</v>
      </c>
      <c r="B292" s="111">
        <v>476900</v>
      </c>
      <c r="C292" s="111">
        <v>0</v>
      </c>
      <c r="D292" s="111">
        <f t="shared" si="14"/>
        <v>476900</v>
      </c>
      <c r="E292" s="108"/>
    </row>
    <row r="293" spans="1:5" s="345" customFormat="1">
      <c r="A293" s="108" t="s">
        <v>3179</v>
      </c>
      <c r="B293" s="111">
        <v>750000</v>
      </c>
      <c r="C293" s="111">
        <v>404000</v>
      </c>
      <c r="D293" s="111">
        <f t="shared" si="14"/>
        <v>346000</v>
      </c>
      <c r="E293" s="108"/>
    </row>
    <row r="294" spans="1:5" s="345" customFormat="1">
      <c r="A294" s="108" t="s">
        <v>3266</v>
      </c>
      <c r="B294" s="111">
        <v>400000</v>
      </c>
      <c r="C294" s="111">
        <v>0</v>
      </c>
      <c r="D294" s="111">
        <f t="shared" si="14"/>
        <v>400000</v>
      </c>
      <c r="E294" s="108"/>
    </row>
    <row r="295" spans="1:5" s="345" customFormat="1">
      <c r="A295" s="108" t="s">
        <v>3180</v>
      </c>
      <c r="B295" s="111">
        <v>1000000</v>
      </c>
      <c r="C295" s="111">
        <v>0</v>
      </c>
      <c r="D295" s="111">
        <f t="shared" si="14"/>
        <v>1000000</v>
      </c>
      <c r="E295" s="108"/>
    </row>
    <row r="296" spans="1:5" s="345" customFormat="1">
      <c r="A296" s="108" t="s">
        <v>3267</v>
      </c>
      <c r="B296" s="111">
        <v>465000</v>
      </c>
      <c r="C296" s="111">
        <v>0</v>
      </c>
      <c r="D296" s="111">
        <f t="shared" si="14"/>
        <v>465000</v>
      </c>
      <c r="E296" s="108"/>
    </row>
    <row r="297" spans="1:5" s="345" customFormat="1">
      <c r="A297" s="108" t="s">
        <v>3181</v>
      </c>
      <c r="B297" s="111">
        <v>775000</v>
      </c>
      <c r="C297" s="111">
        <v>0</v>
      </c>
      <c r="D297" s="111">
        <f t="shared" si="14"/>
        <v>775000</v>
      </c>
      <c r="E297" s="108"/>
    </row>
    <row r="298" spans="1:5" s="345" customFormat="1">
      <c r="A298" s="108" t="s">
        <v>3182</v>
      </c>
      <c r="B298" s="111">
        <v>300000</v>
      </c>
      <c r="C298" s="111">
        <v>0</v>
      </c>
      <c r="D298" s="111">
        <f t="shared" si="14"/>
        <v>300000</v>
      </c>
      <c r="E298" s="108"/>
    </row>
    <row r="299" spans="1:5" s="345" customFormat="1">
      <c r="A299" s="108" t="s">
        <v>3183</v>
      </c>
      <c r="B299" s="111">
        <v>800000</v>
      </c>
      <c r="C299" s="111">
        <v>0</v>
      </c>
      <c r="D299" s="111">
        <f t="shared" si="14"/>
        <v>800000</v>
      </c>
      <c r="E299" s="108"/>
    </row>
    <row r="300" spans="1:5" s="345" customFormat="1">
      <c r="A300" s="108" t="s">
        <v>3185</v>
      </c>
      <c r="B300" s="111">
        <v>375000</v>
      </c>
      <c r="C300" s="111">
        <v>0</v>
      </c>
      <c r="D300" s="111">
        <f t="shared" si="14"/>
        <v>375000</v>
      </c>
      <c r="E300" s="108"/>
    </row>
    <row r="301" spans="1:5" s="345" customFormat="1">
      <c r="A301" s="108" t="s">
        <v>3186</v>
      </c>
      <c r="B301" s="111">
        <v>90000</v>
      </c>
      <c r="C301" s="111">
        <v>0</v>
      </c>
      <c r="D301" s="111">
        <f t="shared" si="14"/>
        <v>90000</v>
      </c>
      <c r="E301" s="108"/>
    </row>
    <row r="302" spans="1:5" s="345" customFormat="1">
      <c r="A302" s="108" t="s">
        <v>3268</v>
      </c>
      <c r="B302" s="111">
        <v>420000</v>
      </c>
      <c r="C302" s="111">
        <v>0</v>
      </c>
      <c r="D302" s="111">
        <f t="shared" si="14"/>
        <v>420000</v>
      </c>
      <c r="E302" s="108"/>
    </row>
    <row r="303" spans="1:5" s="345" customFormat="1">
      <c r="A303" s="108" t="s">
        <v>3269</v>
      </c>
      <c r="B303" s="111">
        <v>675000</v>
      </c>
      <c r="C303" s="111">
        <v>0</v>
      </c>
      <c r="D303" s="111">
        <f t="shared" si="14"/>
        <v>675000</v>
      </c>
      <c r="E303" s="108"/>
    </row>
    <row r="304" spans="1:5" s="345" customFormat="1">
      <c r="A304" s="108" t="s">
        <v>3270</v>
      </c>
      <c r="B304" s="111">
        <v>545000</v>
      </c>
      <c r="C304" s="111">
        <v>0</v>
      </c>
      <c r="D304" s="111">
        <f t="shared" si="14"/>
        <v>545000</v>
      </c>
      <c r="E304" s="108"/>
    </row>
    <row r="305" spans="1:5" s="345" customFormat="1">
      <c r="A305" s="108" t="s">
        <v>3188</v>
      </c>
      <c r="B305" s="111">
        <v>688945</v>
      </c>
      <c r="C305" s="111">
        <v>500000</v>
      </c>
      <c r="D305" s="111">
        <f t="shared" si="14"/>
        <v>188945</v>
      </c>
      <c r="E305" s="108"/>
    </row>
    <row r="306" spans="1:5" s="345" customFormat="1">
      <c r="A306" s="108" t="s">
        <v>3189</v>
      </c>
      <c r="B306" s="111">
        <v>1250000</v>
      </c>
      <c r="C306" s="111">
        <v>1000000</v>
      </c>
      <c r="D306" s="111">
        <f t="shared" si="14"/>
        <v>250000</v>
      </c>
      <c r="E306" s="108"/>
    </row>
    <row r="307" spans="1:5" s="345" customFormat="1">
      <c r="A307" s="108" t="s">
        <v>3262</v>
      </c>
      <c r="B307" s="111">
        <v>200000</v>
      </c>
      <c r="C307" s="111">
        <v>0</v>
      </c>
      <c r="D307" s="111">
        <f t="shared" si="14"/>
        <v>200000</v>
      </c>
      <c r="E307" s="108"/>
    </row>
    <row r="308" spans="1:5" s="345" customFormat="1">
      <c r="A308" s="108" t="s">
        <v>3190</v>
      </c>
      <c r="B308" s="111">
        <v>1200000</v>
      </c>
      <c r="C308" s="111">
        <v>0</v>
      </c>
      <c r="D308" s="111">
        <f t="shared" si="14"/>
        <v>1200000</v>
      </c>
      <c r="E308" s="108"/>
    </row>
    <row r="309" spans="1:5" s="345" customFormat="1">
      <c r="A309" s="108" t="s">
        <v>3271</v>
      </c>
      <c r="B309" s="111">
        <v>1350000</v>
      </c>
      <c r="C309" s="111">
        <v>0</v>
      </c>
      <c r="D309" s="111">
        <f t="shared" si="14"/>
        <v>1350000</v>
      </c>
      <c r="E309" s="108"/>
    </row>
    <row r="310" spans="1:5" s="345" customFormat="1">
      <c r="A310" s="108" t="s">
        <v>3192</v>
      </c>
      <c r="B310" s="111">
        <v>1350000</v>
      </c>
      <c r="C310" s="111">
        <v>0</v>
      </c>
      <c r="D310" s="111">
        <f t="shared" si="14"/>
        <v>1350000</v>
      </c>
      <c r="E310" s="108"/>
    </row>
    <row r="311" spans="1:5" s="345" customFormat="1">
      <c r="A311" s="108" t="s">
        <v>3193</v>
      </c>
      <c r="B311" s="111">
        <v>525000</v>
      </c>
      <c r="C311" s="111">
        <v>0</v>
      </c>
      <c r="D311" s="111">
        <f t="shared" si="14"/>
        <v>525000</v>
      </c>
      <c r="E311" s="108"/>
    </row>
    <row r="312" spans="1:5" s="345" customFormat="1">
      <c r="A312" s="108" t="s">
        <v>3194</v>
      </c>
      <c r="B312" s="111">
        <v>1000000</v>
      </c>
      <c r="C312" s="111">
        <v>0</v>
      </c>
      <c r="D312" s="111">
        <f t="shared" si="14"/>
        <v>1000000</v>
      </c>
      <c r="E312" s="108"/>
    </row>
    <row r="313" spans="1:5" s="345" customFormat="1">
      <c r="A313" s="108" t="s">
        <v>3211</v>
      </c>
      <c r="B313" s="111">
        <v>2500000</v>
      </c>
      <c r="C313" s="111">
        <v>2168508</v>
      </c>
      <c r="D313" s="111">
        <f t="shared" si="14"/>
        <v>331492</v>
      </c>
      <c r="E313" s="108"/>
    </row>
    <row r="314" spans="1:5" s="345" customFormat="1">
      <c r="A314" s="108" t="s">
        <v>3196</v>
      </c>
      <c r="B314" s="111">
        <v>10000</v>
      </c>
      <c r="C314" s="111">
        <v>0</v>
      </c>
      <c r="D314" s="111">
        <f t="shared" si="14"/>
        <v>10000</v>
      </c>
      <c r="E314" s="108"/>
    </row>
    <row r="315" spans="1:5" s="345" customFormat="1">
      <c r="A315" s="108" t="s">
        <v>3272</v>
      </c>
      <c r="B315" s="111">
        <v>210000</v>
      </c>
      <c r="C315" s="111">
        <v>0</v>
      </c>
      <c r="D315" s="111">
        <f t="shared" si="14"/>
        <v>210000</v>
      </c>
      <c r="E315" s="108"/>
    </row>
    <row r="316" spans="1:5" s="345" customFormat="1">
      <c r="A316" s="108" t="s">
        <v>3199</v>
      </c>
      <c r="B316" s="111">
        <v>1641455</v>
      </c>
      <c r="C316" s="111">
        <v>1510000</v>
      </c>
      <c r="D316" s="111">
        <f t="shared" si="14"/>
        <v>131455</v>
      </c>
      <c r="E316" s="108"/>
    </row>
    <row r="317" spans="1:5" s="345" customFormat="1">
      <c r="A317" s="108" t="s">
        <v>3273</v>
      </c>
      <c r="B317" s="111">
        <v>900000</v>
      </c>
      <c r="C317" s="111">
        <v>0</v>
      </c>
      <c r="D317" s="111">
        <f t="shared" si="14"/>
        <v>900000</v>
      </c>
      <c r="E317" s="108"/>
    </row>
    <row r="318" spans="1:5" s="345" customFormat="1">
      <c r="A318" s="108" t="s">
        <v>3201</v>
      </c>
      <c r="B318" s="111">
        <v>1000000</v>
      </c>
      <c r="C318" s="111">
        <v>0</v>
      </c>
      <c r="D318" s="111">
        <f t="shared" si="14"/>
        <v>1000000</v>
      </c>
      <c r="E318" s="108"/>
    </row>
    <row r="319" spans="1:5" s="345" customFormat="1">
      <c r="A319" s="108" t="s">
        <v>3254</v>
      </c>
      <c r="B319" s="111">
        <v>7500000</v>
      </c>
      <c r="C319" s="111">
        <v>0</v>
      </c>
      <c r="D319" s="111">
        <f t="shared" si="14"/>
        <v>7500000</v>
      </c>
      <c r="E319" s="108"/>
    </row>
    <row r="320" spans="1:5" s="345" customFormat="1">
      <c r="A320" s="108" t="s">
        <v>3205</v>
      </c>
      <c r="B320" s="111">
        <v>1400000</v>
      </c>
      <c r="C320" s="111">
        <v>0</v>
      </c>
      <c r="D320" s="111">
        <f t="shared" si="14"/>
        <v>1400000</v>
      </c>
      <c r="E320" s="108"/>
    </row>
    <row r="321" spans="1:9" s="345" customFormat="1">
      <c r="A321" s="108" t="s">
        <v>3206</v>
      </c>
      <c r="B321" s="111">
        <v>425000</v>
      </c>
      <c r="C321" s="111">
        <v>0</v>
      </c>
      <c r="D321" s="111">
        <f t="shared" si="14"/>
        <v>425000</v>
      </c>
      <c r="E321" s="108"/>
    </row>
    <row r="322" spans="1:9" s="345" customFormat="1">
      <c r="A322" s="108" t="s">
        <v>3230</v>
      </c>
      <c r="B322" s="111">
        <v>600000</v>
      </c>
      <c r="C322" s="111">
        <v>0</v>
      </c>
      <c r="D322" s="111">
        <f t="shared" si="14"/>
        <v>600000</v>
      </c>
      <c r="E322" s="108"/>
    </row>
    <row r="323" spans="1:9" s="345" customFormat="1">
      <c r="A323" s="108" t="s">
        <v>3207</v>
      </c>
      <c r="B323" s="111">
        <v>15265037</v>
      </c>
      <c r="C323" s="111">
        <v>7226991</v>
      </c>
      <c r="D323" s="111">
        <f t="shared" si="14"/>
        <v>8038046</v>
      </c>
      <c r="E323" s="108"/>
    </row>
    <row r="324" spans="1:9" s="345" customFormat="1">
      <c r="A324" s="108" t="s">
        <v>3274</v>
      </c>
      <c r="B324" s="111">
        <v>1500000</v>
      </c>
      <c r="C324" s="111">
        <v>0</v>
      </c>
      <c r="D324" s="111">
        <f t="shared" si="14"/>
        <v>1500000</v>
      </c>
      <c r="E324" s="108"/>
    </row>
    <row r="325" spans="1:9" s="425" customFormat="1" ht="34.35" customHeight="1">
      <c r="A325" s="39" t="s">
        <v>137</v>
      </c>
      <c r="B325" s="40">
        <f>SUM(B286:B324)</f>
        <v>86422235</v>
      </c>
      <c r="C325" s="40">
        <f t="shared" ref="C325:D325" si="15">SUM(C286:C324)</f>
        <v>47083539</v>
      </c>
      <c r="D325" s="40">
        <f t="shared" si="15"/>
        <v>39338696</v>
      </c>
      <c r="E325" s="40">
        <f>SUM(E285:E324)</f>
        <v>0</v>
      </c>
      <c r="G325" s="38"/>
      <c r="H325" s="38"/>
      <c r="I325" s="38"/>
    </row>
    <row r="326" spans="1:9" s="425" customFormat="1" ht="34.35" customHeight="1">
      <c r="A326" s="44" t="s">
        <v>138</v>
      </c>
      <c r="B326" s="43"/>
      <c r="C326" s="43"/>
      <c r="D326" s="43"/>
      <c r="E326" s="36"/>
      <c r="G326" s="441"/>
      <c r="H326" s="441"/>
      <c r="I326" s="441"/>
    </row>
    <row r="327" spans="1:9" s="345" customFormat="1">
      <c r="A327" s="108" t="s">
        <v>3167</v>
      </c>
      <c r="B327" s="111">
        <v>295054304</v>
      </c>
      <c r="C327" s="111">
        <v>300556292</v>
      </c>
      <c r="D327" s="111">
        <f>B327-C327</f>
        <v>-5501988</v>
      </c>
      <c r="E327" s="108"/>
    </row>
    <row r="328" spans="1:9" s="345" customFormat="1">
      <c r="A328" s="108" t="s">
        <v>3168</v>
      </c>
      <c r="B328" s="111">
        <v>-1750000</v>
      </c>
      <c r="C328" s="111">
        <v>0</v>
      </c>
      <c r="D328" s="111">
        <f t="shared" ref="D328:D356" si="16">B328-C328</f>
        <v>-1750000</v>
      </c>
      <c r="E328" s="108"/>
    </row>
    <row r="329" spans="1:9" s="345" customFormat="1">
      <c r="A329" s="108" t="s">
        <v>3171</v>
      </c>
      <c r="B329" s="111">
        <v>100000</v>
      </c>
      <c r="C329" s="111">
        <v>23156</v>
      </c>
      <c r="D329" s="111">
        <f t="shared" si="16"/>
        <v>76844</v>
      </c>
      <c r="E329" s="108"/>
    </row>
    <row r="330" spans="1:9" s="345" customFormat="1">
      <c r="A330" s="108" t="s">
        <v>3174</v>
      </c>
      <c r="B330" s="111">
        <v>900000</v>
      </c>
      <c r="C330" s="111">
        <v>0</v>
      </c>
      <c r="D330" s="111">
        <f t="shared" si="16"/>
        <v>900000</v>
      </c>
      <c r="E330" s="108"/>
    </row>
    <row r="331" spans="1:9" s="345" customFormat="1">
      <c r="A331" s="108" t="s">
        <v>3175</v>
      </c>
      <c r="B331" s="111">
        <v>1350000</v>
      </c>
      <c r="C331" s="111">
        <v>244000</v>
      </c>
      <c r="D331" s="111">
        <f t="shared" si="16"/>
        <v>1106000</v>
      </c>
      <c r="E331" s="108"/>
    </row>
    <row r="332" spans="1:9" s="345" customFormat="1">
      <c r="A332" s="108" t="s">
        <v>3176</v>
      </c>
      <c r="B332" s="111">
        <v>1750000</v>
      </c>
      <c r="C332" s="111">
        <v>0</v>
      </c>
      <c r="D332" s="111">
        <f t="shared" si="16"/>
        <v>1750000</v>
      </c>
      <c r="E332" s="108"/>
    </row>
    <row r="333" spans="1:9" s="345" customFormat="1">
      <c r="A333" s="108" t="s">
        <v>3177</v>
      </c>
      <c r="B333" s="111">
        <v>11500000</v>
      </c>
      <c r="C333" s="111">
        <v>39200</v>
      </c>
      <c r="D333" s="111">
        <f t="shared" si="16"/>
        <v>11460800</v>
      </c>
      <c r="E333" s="108"/>
    </row>
    <row r="334" spans="1:9" s="345" customFormat="1">
      <c r="A334" s="108" t="s">
        <v>3181</v>
      </c>
      <c r="B334" s="111">
        <v>1500000</v>
      </c>
      <c r="C334" s="111">
        <v>54400</v>
      </c>
      <c r="D334" s="111">
        <f t="shared" si="16"/>
        <v>1445600</v>
      </c>
      <c r="E334" s="108"/>
    </row>
    <row r="335" spans="1:9" s="345" customFormat="1">
      <c r="A335" s="108" t="s">
        <v>3183</v>
      </c>
      <c r="B335" s="111">
        <v>1250000</v>
      </c>
      <c r="C335" s="111">
        <v>0</v>
      </c>
      <c r="D335" s="111">
        <f t="shared" si="16"/>
        <v>1250000</v>
      </c>
      <c r="E335" s="108"/>
    </row>
    <row r="336" spans="1:9" s="345" customFormat="1">
      <c r="A336" s="108" t="s">
        <v>3259</v>
      </c>
      <c r="B336" s="111">
        <v>0</v>
      </c>
      <c r="C336" s="111">
        <v>0</v>
      </c>
      <c r="D336" s="111">
        <f t="shared" si="16"/>
        <v>0</v>
      </c>
      <c r="E336" s="108"/>
    </row>
    <row r="337" spans="1:5" s="345" customFormat="1">
      <c r="A337" s="108" t="s">
        <v>3275</v>
      </c>
      <c r="B337" s="111">
        <v>600000</v>
      </c>
      <c r="C337" s="111">
        <v>0</v>
      </c>
      <c r="D337" s="111">
        <f t="shared" si="16"/>
        <v>600000</v>
      </c>
      <c r="E337" s="108"/>
    </row>
    <row r="338" spans="1:5" s="345" customFormat="1">
      <c r="A338" s="108" t="s">
        <v>3187</v>
      </c>
      <c r="B338" s="111">
        <v>-426543</v>
      </c>
      <c r="C338" s="111">
        <v>0</v>
      </c>
      <c r="D338" s="111">
        <f t="shared" si="16"/>
        <v>-426543</v>
      </c>
      <c r="E338" s="108"/>
    </row>
    <row r="339" spans="1:5" s="345" customFormat="1">
      <c r="A339" s="108" t="s">
        <v>3188</v>
      </c>
      <c r="B339" s="111">
        <v>1100000</v>
      </c>
      <c r="C339" s="111">
        <v>341280</v>
      </c>
      <c r="D339" s="111">
        <f t="shared" si="16"/>
        <v>758720</v>
      </c>
      <c r="E339" s="108"/>
    </row>
    <row r="340" spans="1:5" s="345" customFormat="1">
      <c r="A340" s="108" t="s">
        <v>3189</v>
      </c>
      <c r="B340" s="111">
        <v>600000</v>
      </c>
      <c r="C340" s="111">
        <v>0</v>
      </c>
      <c r="D340" s="111">
        <f t="shared" si="16"/>
        <v>600000</v>
      </c>
      <c r="E340" s="108"/>
    </row>
    <row r="341" spans="1:5" s="345" customFormat="1">
      <c r="A341" s="108" t="s">
        <v>3190</v>
      </c>
      <c r="B341" s="111">
        <v>750000</v>
      </c>
      <c r="C341" s="111">
        <v>0</v>
      </c>
      <c r="D341" s="111">
        <f t="shared" si="16"/>
        <v>750000</v>
      </c>
      <c r="E341" s="108"/>
    </row>
    <row r="342" spans="1:5" s="345" customFormat="1">
      <c r="A342" s="108" t="s">
        <v>3276</v>
      </c>
      <c r="B342" s="111">
        <v>10000000</v>
      </c>
      <c r="C342" s="111">
        <v>0</v>
      </c>
      <c r="D342" s="111">
        <f t="shared" si="16"/>
        <v>10000000</v>
      </c>
      <c r="E342" s="108"/>
    </row>
    <row r="343" spans="1:5" s="345" customFormat="1">
      <c r="A343" s="108" t="s">
        <v>3192</v>
      </c>
      <c r="B343" s="111">
        <v>1350000</v>
      </c>
      <c r="C343" s="111">
        <v>0</v>
      </c>
      <c r="D343" s="111">
        <f t="shared" si="16"/>
        <v>1350000</v>
      </c>
      <c r="E343" s="108"/>
    </row>
    <row r="344" spans="1:5" s="345" customFormat="1">
      <c r="A344" s="108" t="s">
        <v>3193</v>
      </c>
      <c r="B344" s="111">
        <v>1000000</v>
      </c>
      <c r="C344" s="111">
        <v>0</v>
      </c>
      <c r="D344" s="111">
        <f t="shared" si="16"/>
        <v>1000000</v>
      </c>
      <c r="E344" s="108"/>
    </row>
    <row r="345" spans="1:5" s="345" customFormat="1">
      <c r="A345" s="108" t="s">
        <v>3194</v>
      </c>
      <c r="B345" s="111">
        <v>875000</v>
      </c>
      <c r="C345" s="111">
        <v>0</v>
      </c>
      <c r="D345" s="111">
        <f t="shared" si="16"/>
        <v>875000</v>
      </c>
      <c r="E345" s="108"/>
    </row>
    <row r="346" spans="1:5" s="345" customFormat="1">
      <c r="A346" s="108" t="s">
        <v>3211</v>
      </c>
      <c r="B346" s="111">
        <v>4000000</v>
      </c>
      <c r="C346" s="111">
        <v>1000000</v>
      </c>
      <c r="D346" s="111">
        <f t="shared" si="16"/>
        <v>3000000</v>
      </c>
      <c r="E346" s="108"/>
    </row>
    <row r="347" spans="1:5" s="345" customFormat="1">
      <c r="A347" s="108" t="s">
        <v>3196</v>
      </c>
      <c r="B347" s="111">
        <v>0</v>
      </c>
      <c r="C347" s="111">
        <v>115</v>
      </c>
      <c r="D347" s="111">
        <f t="shared" si="16"/>
        <v>-115</v>
      </c>
      <c r="E347" s="108"/>
    </row>
    <row r="348" spans="1:5" s="345" customFormat="1">
      <c r="A348" s="108" t="s">
        <v>3214</v>
      </c>
      <c r="B348" s="111">
        <v>100000</v>
      </c>
      <c r="C348" s="111">
        <v>0</v>
      </c>
      <c r="D348" s="111">
        <f t="shared" si="16"/>
        <v>100000</v>
      </c>
      <c r="E348" s="108"/>
    </row>
    <row r="349" spans="1:5" s="345" customFormat="1">
      <c r="A349" s="108" t="s">
        <v>3199</v>
      </c>
      <c r="B349" s="111">
        <v>3500000</v>
      </c>
      <c r="C349" s="111">
        <v>871979</v>
      </c>
      <c r="D349" s="111">
        <f t="shared" si="16"/>
        <v>2628021</v>
      </c>
      <c r="E349" s="108"/>
    </row>
    <row r="350" spans="1:5" s="345" customFormat="1">
      <c r="A350" s="108" t="s">
        <v>3277</v>
      </c>
      <c r="B350" s="111">
        <v>-750000</v>
      </c>
      <c r="C350" s="111">
        <v>0</v>
      </c>
      <c r="D350" s="111">
        <f t="shared" si="16"/>
        <v>-750000</v>
      </c>
      <c r="E350" s="108"/>
    </row>
    <row r="351" spans="1:5" s="345" customFormat="1">
      <c r="A351" s="108" t="s">
        <v>3201</v>
      </c>
      <c r="B351" s="111">
        <v>1500000</v>
      </c>
      <c r="C351" s="111">
        <v>0</v>
      </c>
      <c r="D351" s="111">
        <f t="shared" si="16"/>
        <v>1500000</v>
      </c>
      <c r="E351" s="108"/>
    </row>
    <row r="352" spans="1:5" s="345" customFormat="1">
      <c r="A352" s="108" t="s">
        <v>3278</v>
      </c>
      <c r="B352" s="111">
        <v>250000000</v>
      </c>
      <c r="C352" s="111">
        <v>220000000</v>
      </c>
      <c r="D352" s="111">
        <f t="shared" si="16"/>
        <v>30000000</v>
      </c>
      <c r="E352" s="108"/>
    </row>
    <row r="353" spans="1:10" s="345" customFormat="1">
      <c r="A353" s="108" t="s">
        <v>3205</v>
      </c>
      <c r="B353" s="111">
        <v>5416250</v>
      </c>
      <c r="C353" s="111">
        <v>0</v>
      </c>
      <c r="D353" s="111">
        <f t="shared" si="16"/>
        <v>5416250</v>
      </c>
      <c r="E353" s="108"/>
    </row>
    <row r="354" spans="1:10" s="345" customFormat="1">
      <c r="A354" s="108" t="s">
        <v>3206</v>
      </c>
      <c r="B354" s="111">
        <v>1750000</v>
      </c>
      <c r="C354" s="111">
        <v>0</v>
      </c>
      <c r="D354" s="111">
        <f t="shared" si="16"/>
        <v>1750000</v>
      </c>
      <c r="E354" s="108"/>
    </row>
    <row r="355" spans="1:10" s="345" customFormat="1">
      <c r="A355" s="108" t="s">
        <v>3257</v>
      </c>
      <c r="B355" s="111">
        <v>1250000</v>
      </c>
      <c r="C355" s="111">
        <v>0</v>
      </c>
      <c r="D355" s="111">
        <f t="shared" si="16"/>
        <v>1250000</v>
      </c>
      <c r="E355" s="108"/>
    </row>
    <row r="356" spans="1:10" s="345" customFormat="1">
      <c r="A356" s="108" t="s">
        <v>3207</v>
      </c>
      <c r="B356" s="111">
        <v>52992716</v>
      </c>
      <c r="C356" s="111">
        <v>62856907</v>
      </c>
      <c r="D356" s="111">
        <f t="shared" si="16"/>
        <v>-9864191</v>
      </c>
      <c r="E356" s="108"/>
    </row>
    <row r="357" spans="1:10" s="425" customFormat="1" ht="34.35" customHeight="1">
      <c r="A357" s="39" t="s">
        <v>139</v>
      </c>
      <c r="B357" s="40">
        <f>SUM(B327:B356)</f>
        <v>647261727</v>
      </c>
      <c r="C357" s="40">
        <f t="shared" ref="C357:D357" si="17">SUM(C327:C356)</f>
        <v>585987329</v>
      </c>
      <c r="D357" s="40">
        <f t="shared" si="17"/>
        <v>61274398</v>
      </c>
      <c r="E357" s="40">
        <f>SUM(E326:E356)</f>
        <v>0</v>
      </c>
      <c r="F357" s="32"/>
      <c r="G357" s="32"/>
      <c r="H357" s="38"/>
      <c r="I357" s="38"/>
      <c r="J357" s="38">
        <v>84992621</v>
      </c>
    </row>
    <row r="358" spans="1:10" s="425" customFormat="1" ht="34.35" customHeight="1">
      <c r="A358" s="44" t="s">
        <v>140</v>
      </c>
      <c r="B358" s="43"/>
      <c r="C358" s="43"/>
      <c r="D358" s="43"/>
      <c r="E358" s="36"/>
      <c r="G358" s="441"/>
      <c r="H358" s="441"/>
      <c r="I358" s="441"/>
    </row>
    <row r="359" spans="1:10" s="345" customFormat="1">
      <c r="A359" s="108" t="s">
        <v>3279</v>
      </c>
      <c r="B359" s="111">
        <v>21858680</v>
      </c>
      <c r="C359" s="111">
        <v>19225585</v>
      </c>
      <c r="D359" s="111">
        <f>B359-C359</f>
        <v>2633095</v>
      </c>
      <c r="E359" s="108"/>
    </row>
    <row r="360" spans="1:10" s="345" customFormat="1">
      <c r="A360" s="108" t="s">
        <v>3169</v>
      </c>
      <c r="B360" s="111">
        <v>25000</v>
      </c>
      <c r="C360" s="111">
        <v>0</v>
      </c>
      <c r="D360" s="111">
        <f t="shared" ref="D360:D382" si="18">B360-C360</f>
        <v>25000</v>
      </c>
      <c r="E360" s="108"/>
    </row>
    <row r="361" spans="1:10" s="345" customFormat="1">
      <c r="A361" s="108" t="s">
        <v>3171</v>
      </c>
      <c r="B361" s="111">
        <v>450000</v>
      </c>
      <c r="C361" s="111">
        <v>52260</v>
      </c>
      <c r="D361" s="111">
        <f t="shared" si="18"/>
        <v>397740</v>
      </c>
      <c r="E361" s="108"/>
    </row>
    <row r="362" spans="1:10" s="345" customFormat="1">
      <c r="A362" s="108" t="s">
        <v>3172</v>
      </c>
      <c r="B362" s="111">
        <v>2500</v>
      </c>
      <c r="C362" s="111">
        <v>0</v>
      </c>
      <c r="D362" s="111">
        <f t="shared" si="18"/>
        <v>2500</v>
      </c>
      <c r="E362" s="108"/>
    </row>
    <row r="363" spans="1:10" s="345" customFormat="1">
      <c r="A363" s="108" t="s">
        <v>3174</v>
      </c>
      <c r="B363" s="111">
        <v>400000</v>
      </c>
      <c r="C363" s="111">
        <v>173620</v>
      </c>
      <c r="D363" s="111">
        <f t="shared" si="18"/>
        <v>226380</v>
      </c>
      <c r="E363" s="108"/>
    </row>
    <row r="364" spans="1:10" s="345" customFormat="1">
      <c r="A364" s="108" t="s">
        <v>3176</v>
      </c>
      <c r="B364" s="111">
        <v>5200000</v>
      </c>
      <c r="C364" s="111">
        <v>1170400</v>
      </c>
      <c r="D364" s="111">
        <f t="shared" si="18"/>
        <v>4029600</v>
      </c>
      <c r="E364" s="108"/>
    </row>
    <row r="365" spans="1:10" s="345" customFormat="1">
      <c r="A365" s="108" t="s">
        <v>3178</v>
      </c>
      <c r="B365" s="111">
        <v>350000</v>
      </c>
      <c r="C365" s="111">
        <v>187140</v>
      </c>
      <c r="D365" s="111">
        <f t="shared" si="18"/>
        <v>162860</v>
      </c>
      <c r="E365" s="108"/>
    </row>
    <row r="366" spans="1:10" s="345" customFormat="1">
      <c r="A366" s="108" t="s">
        <v>3246</v>
      </c>
      <c r="B366" s="111">
        <v>-600000</v>
      </c>
      <c r="C366" s="111">
        <v>0</v>
      </c>
      <c r="D366" s="111">
        <f t="shared" si="18"/>
        <v>-600000</v>
      </c>
      <c r="E366" s="108"/>
    </row>
    <row r="367" spans="1:10" s="345" customFormat="1">
      <c r="A367" s="108" t="s">
        <v>3187</v>
      </c>
      <c r="B367" s="111">
        <v>1750000</v>
      </c>
      <c r="C367" s="111">
        <v>182000</v>
      </c>
      <c r="D367" s="111">
        <f t="shared" si="18"/>
        <v>1568000</v>
      </c>
      <c r="E367" s="108"/>
    </row>
    <row r="368" spans="1:10" s="345" customFormat="1">
      <c r="A368" s="108" t="s">
        <v>3188</v>
      </c>
      <c r="B368" s="111">
        <v>100000</v>
      </c>
      <c r="C368" s="111">
        <v>5000</v>
      </c>
      <c r="D368" s="111">
        <f t="shared" si="18"/>
        <v>95000</v>
      </c>
      <c r="E368" s="108"/>
    </row>
    <row r="369" spans="1:10" s="345" customFormat="1">
      <c r="A369" s="108" t="s">
        <v>3189</v>
      </c>
      <c r="B369" s="111">
        <v>420846</v>
      </c>
      <c r="C369" s="111">
        <v>68000</v>
      </c>
      <c r="D369" s="111">
        <f t="shared" si="18"/>
        <v>352846</v>
      </c>
      <c r="E369" s="108"/>
    </row>
    <row r="370" spans="1:10" s="345" customFormat="1">
      <c r="A370" s="108" t="s">
        <v>3280</v>
      </c>
      <c r="B370" s="111">
        <v>1100000</v>
      </c>
      <c r="C370" s="111">
        <v>0</v>
      </c>
      <c r="D370" s="111">
        <f t="shared" si="18"/>
        <v>1100000</v>
      </c>
      <c r="E370" s="108"/>
    </row>
    <row r="371" spans="1:10" s="345" customFormat="1">
      <c r="A371" s="108" t="s">
        <v>3192</v>
      </c>
      <c r="B371" s="111">
        <v>150000</v>
      </c>
      <c r="C371" s="111">
        <v>11560</v>
      </c>
      <c r="D371" s="111">
        <f t="shared" si="18"/>
        <v>138440</v>
      </c>
      <c r="E371" s="108"/>
    </row>
    <row r="372" spans="1:10" s="345" customFormat="1">
      <c r="A372" s="108" t="s">
        <v>3193</v>
      </c>
      <c r="B372" s="111">
        <v>2800000</v>
      </c>
      <c r="C372" s="111">
        <v>1000</v>
      </c>
      <c r="D372" s="111">
        <f t="shared" si="18"/>
        <v>2799000</v>
      </c>
      <c r="E372" s="108"/>
    </row>
    <row r="373" spans="1:10" s="345" customFormat="1">
      <c r="A373" s="108" t="s">
        <v>3194</v>
      </c>
      <c r="B373" s="111">
        <v>2500</v>
      </c>
      <c r="C373" s="111">
        <v>0</v>
      </c>
      <c r="D373" s="111">
        <f t="shared" si="18"/>
        <v>2500</v>
      </c>
      <c r="E373" s="108"/>
    </row>
    <row r="374" spans="1:10" s="345" customFormat="1">
      <c r="A374" s="108" t="s">
        <v>3211</v>
      </c>
      <c r="B374" s="111">
        <v>3135827</v>
      </c>
      <c r="C374" s="111">
        <v>20000</v>
      </c>
      <c r="D374" s="111">
        <f t="shared" si="18"/>
        <v>3115827</v>
      </c>
      <c r="E374" s="108"/>
    </row>
    <row r="375" spans="1:10" s="345" customFormat="1">
      <c r="A375" s="108" t="s">
        <v>3281</v>
      </c>
      <c r="B375" s="111">
        <v>7000000</v>
      </c>
      <c r="C375" s="111">
        <v>5439431</v>
      </c>
      <c r="D375" s="111">
        <f t="shared" si="18"/>
        <v>1560569</v>
      </c>
      <c r="E375" s="108"/>
    </row>
    <row r="376" spans="1:10" s="345" customFormat="1">
      <c r="A376" s="108" t="s">
        <v>3196</v>
      </c>
      <c r="B376" s="111">
        <v>3000</v>
      </c>
      <c r="C376" s="111">
        <v>345</v>
      </c>
      <c r="D376" s="111">
        <f t="shared" si="18"/>
        <v>2655</v>
      </c>
      <c r="E376" s="108"/>
    </row>
    <row r="377" spans="1:10" s="345" customFormat="1">
      <c r="A377" s="108" t="s">
        <v>3214</v>
      </c>
      <c r="B377" s="111">
        <v>500000</v>
      </c>
      <c r="C377" s="111">
        <v>0</v>
      </c>
      <c r="D377" s="111">
        <f t="shared" si="18"/>
        <v>500000</v>
      </c>
      <c r="E377" s="108"/>
    </row>
    <row r="378" spans="1:10" s="345" customFormat="1">
      <c r="A378" s="108" t="s">
        <v>3227</v>
      </c>
      <c r="B378" s="111">
        <v>13072969</v>
      </c>
      <c r="C378" s="111">
        <v>35000</v>
      </c>
      <c r="D378" s="111">
        <f t="shared" si="18"/>
        <v>13037969</v>
      </c>
      <c r="E378" s="108"/>
    </row>
    <row r="379" spans="1:10" s="345" customFormat="1">
      <c r="A379" s="108" t="s">
        <v>3273</v>
      </c>
      <c r="B379" s="111">
        <v>14000000</v>
      </c>
      <c r="C379" s="111">
        <v>13166180</v>
      </c>
      <c r="D379" s="111">
        <f t="shared" si="18"/>
        <v>833820</v>
      </c>
      <c r="E379" s="108"/>
    </row>
    <row r="380" spans="1:10" s="345" customFormat="1">
      <c r="A380" s="108" t="s">
        <v>3201</v>
      </c>
      <c r="B380" s="111">
        <v>100000</v>
      </c>
      <c r="C380" s="111">
        <v>0</v>
      </c>
      <c r="D380" s="111">
        <f t="shared" si="18"/>
        <v>100000</v>
      </c>
      <c r="E380" s="108"/>
    </row>
    <row r="381" spans="1:10" s="345" customFormat="1">
      <c r="A381" s="108" t="s">
        <v>3282</v>
      </c>
      <c r="B381" s="111">
        <v>3350000</v>
      </c>
      <c r="C381" s="111">
        <v>40000</v>
      </c>
      <c r="D381" s="111">
        <f t="shared" si="18"/>
        <v>3310000</v>
      </c>
      <c r="E381" s="108"/>
    </row>
    <row r="382" spans="1:10" s="345" customFormat="1">
      <c r="A382" s="108" t="s">
        <v>3207</v>
      </c>
      <c r="B382" s="111">
        <v>18846219</v>
      </c>
      <c r="C382" s="111">
        <v>13568302</v>
      </c>
      <c r="D382" s="111">
        <f t="shared" si="18"/>
        <v>5277917</v>
      </c>
      <c r="E382" s="108"/>
    </row>
    <row r="383" spans="1:10" s="425" customFormat="1" ht="34.35" customHeight="1">
      <c r="A383" s="39" t="s">
        <v>141</v>
      </c>
      <c r="B383" s="40">
        <f>SUM(B359:B382)</f>
        <v>94017541</v>
      </c>
      <c r="C383" s="40">
        <f t="shared" ref="C383:D383" si="19">SUM(C359:C382)</f>
        <v>53345823</v>
      </c>
      <c r="D383" s="40">
        <f t="shared" si="19"/>
        <v>40671718</v>
      </c>
      <c r="E383" s="40">
        <f>SUM(E358:E382)</f>
        <v>0</v>
      </c>
      <c r="F383" s="32"/>
      <c r="G383" s="32"/>
      <c r="H383" s="38"/>
      <c r="I383" s="38"/>
      <c r="J383" s="38">
        <v>34628789</v>
      </c>
    </row>
    <row r="384" spans="1:10" s="425" customFormat="1" ht="34.35" customHeight="1">
      <c r="A384" s="44" t="s">
        <v>142</v>
      </c>
      <c r="B384" s="43"/>
      <c r="C384" s="43"/>
      <c r="D384" s="43"/>
      <c r="E384" s="36"/>
      <c r="G384" s="441"/>
      <c r="H384" s="441"/>
      <c r="I384" s="441"/>
    </row>
    <row r="385" spans="1:5" s="345" customFormat="1">
      <c r="A385" s="108" t="s">
        <v>3279</v>
      </c>
      <c r="B385" s="111">
        <v>26275410</v>
      </c>
      <c r="C385" s="111">
        <v>21302625</v>
      </c>
      <c r="D385" s="111">
        <f>B385-C385</f>
        <v>4972785</v>
      </c>
      <c r="E385" s="108"/>
    </row>
    <row r="386" spans="1:5" s="345" customFormat="1">
      <c r="A386" s="108" t="s">
        <v>3169</v>
      </c>
      <c r="B386" s="111">
        <v>75000</v>
      </c>
      <c r="C386" s="111">
        <v>0</v>
      </c>
      <c r="D386" s="111">
        <f t="shared" ref="D386:D406" si="20">B386-C386</f>
        <v>75000</v>
      </c>
      <c r="E386" s="108"/>
    </row>
    <row r="387" spans="1:5" s="345" customFormat="1">
      <c r="A387" s="108" t="s">
        <v>3171</v>
      </c>
      <c r="B387" s="111">
        <v>250000</v>
      </c>
      <c r="C387" s="111">
        <v>0</v>
      </c>
      <c r="D387" s="111">
        <f t="shared" si="20"/>
        <v>250000</v>
      </c>
      <c r="E387" s="108"/>
    </row>
    <row r="388" spans="1:5" s="345" customFormat="1">
      <c r="A388" s="108" t="s">
        <v>3174</v>
      </c>
      <c r="B388" s="111">
        <v>250000</v>
      </c>
      <c r="C388" s="111">
        <v>69350</v>
      </c>
      <c r="D388" s="111">
        <f t="shared" si="20"/>
        <v>180650</v>
      </c>
      <c r="E388" s="108"/>
    </row>
    <row r="389" spans="1:5" s="345" customFormat="1">
      <c r="A389" s="108" t="s">
        <v>3246</v>
      </c>
      <c r="B389" s="111">
        <v>1000000</v>
      </c>
      <c r="C389" s="111">
        <v>0</v>
      </c>
      <c r="D389" s="111">
        <f t="shared" si="20"/>
        <v>1000000</v>
      </c>
      <c r="E389" s="108"/>
    </row>
    <row r="390" spans="1:5" s="345" customFormat="1">
      <c r="A390" s="108" t="s">
        <v>3187</v>
      </c>
      <c r="B390" s="111">
        <v>1600000</v>
      </c>
      <c r="C390" s="111">
        <v>0</v>
      </c>
      <c r="D390" s="111">
        <f t="shared" si="20"/>
        <v>1600000</v>
      </c>
      <c r="E390" s="108"/>
    </row>
    <row r="391" spans="1:5" s="345" customFormat="1">
      <c r="A391" s="108" t="s">
        <v>3188</v>
      </c>
      <c r="B391" s="111">
        <v>250000</v>
      </c>
      <c r="C391" s="111">
        <v>89820</v>
      </c>
      <c r="D391" s="111">
        <f t="shared" si="20"/>
        <v>160180</v>
      </c>
      <c r="E391" s="108"/>
    </row>
    <row r="392" spans="1:5" s="345" customFormat="1">
      <c r="A392" s="108" t="s">
        <v>3189</v>
      </c>
      <c r="B392" s="111">
        <v>500000</v>
      </c>
      <c r="C392" s="111">
        <v>0</v>
      </c>
      <c r="D392" s="111">
        <f t="shared" si="20"/>
        <v>500000</v>
      </c>
      <c r="E392" s="108"/>
    </row>
    <row r="393" spans="1:5" s="345" customFormat="1">
      <c r="A393" s="108" t="s">
        <v>3280</v>
      </c>
      <c r="B393" s="111">
        <v>1750000</v>
      </c>
      <c r="C393" s="111">
        <v>0</v>
      </c>
      <c r="D393" s="111">
        <f t="shared" si="20"/>
        <v>1750000</v>
      </c>
      <c r="E393" s="108"/>
    </row>
    <row r="394" spans="1:5" s="345" customFormat="1">
      <c r="A394" s="108" t="s">
        <v>3190</v>
      </c>
      <c r="B394" s="111">
        <v>750000</v>
      </c>
      <c r="C394" s="111">
        <v>0</v>
      </c>
      <c r="D394" s="111">
        <f t="shared" si="20"/>
        <v>750000</v>
      </c>
      <c r="E394" s="108"/>
    </row>
    <row r="395" spans="1:5" s="345" customFormat="1">
      <c r="A395" s="108" t="s">
        <v>3226</v>
      </c>
      <c r="B395" s="111">
        <v>2750000</v>
      </c>
      <c r="C395" s="111">
        <v>0</v>
      </c>
      <c r="D395" s="111">
        <f t="shared" si="20"/>
        <v>2750000</v>
      </c>
      <c r="E395" s="108"/>
    </row>
    <row r="396" spans="1:5" s="345" customFormat="1">
      <c r="A396" s="108" t="s">
        <v>3192</v>
      </c>
      <c r="B396" s="111">
        <v>400000</v>
      </c>
      <c r="C396" s="111">
        <v>0</v>
      </c>
      <c r="D396" s="111">
        <f t="shared" si="20"/>
        <v>400000</v>
      </c>
      <c r="E396" s="108"/>
    </row>
    <row r="397" spans="1:5" s="345" customFormat="1">
      <c r="A397" s="108" t="s">
        <v>3193</v>
      </c>
      <c r="B397" s="111">
        <v>1600000</v>
      </c>
      <c r="C397" s="111">
        <v>0</v>
      </c>
      <c r="D397" s="111">
        <f t="shared" si="20"/>
        <v>1600000</v>
      </c>
      <c r="E397" s="108"/>
    </row>
    <row r="398" spans="1:5" s="345" customFormat="1">
      <c r="A398" s="108" t="s">
        <v>3211</v>
      </c>
      <c r="B398" s="111">
        <v>14600000</v>
      </c>
      <c r="C398" s="111">
        <v>8805646</v>
      </c>
      <c r="D398" s="111">
        <f t="shared" si="20"/>
        <v>5794354</v>
      </c>
      <c r="E398" s="108"/>
    </row>
    <row r="399" spans="1:5" s="345" customFormat="1">
      <c r="A399" s="108" t="s">
        <v>3196</v>
      </c>
      <c r="B399" s="111">
        <v>25000</v>
      </c>
      <c r="C399" s="111">
        <v>0</v>
      </c>
      <c r="D399" s="111">
        <f t="shared" si="20"/>
        <v>25000</v>
      </c>
      <c r="E399" s="108"/>
    </row>
    <row r="400" spans="1:5" s="345" customFormat="1">
      <c r="A400" s="108" t="s">
        <v>3214</v>
      </c>
      <c r="B400" s="111">
        <v>500000</v>
      </c>
      <c r="C400" s="111">
        <v>0</v>
      </c>
      <c r="D400" s="111">
        <f t="shared" si="20"/>
        <v>500000</v>
      </c>
      <c r="E400" s="108"/>
    </row>
    <row r="401" spans="1:10" s="345" customFormat="1">
      <c r="A401" s="108" t="s">
        <v>3199</v>
      </c>
      <c r="B401" s="111">
        <v>1000000</v>
      </c>
      <c r="C401" s="111">
        <v>0</v>
      </c>
      <c r="D401" s="111">
        <f t="shared" si="20"/>
        <v>1000000</v>
      </c>
      <c r="E401" s="108"/>
    </row>
    <row r="402" spans="1:10" s="345" customFormat="1">
      <c r="A402" s="108" t="s">
        <v>3273</v>
      </c>
      <c r="B402" s="111">
        <v>46000000</v>
      </c>
      <c r="C402" s="111">
        <v>0</v>
      </c>
      <c r="D402" s="111">
        <f t="shared" si="20"/>
        <v>46000000</v>
      </c>
      <c r="E402" s="108"/>
    </row>
    <row r="403" spans="1:10" s="345" customFormat="1">
      <c r="A403" s="108" t="s">
        <v>3282</v>
      </c>
      <c r="B403" s="111">
        <v>7180952</v>
      </c>
      <c r="C403" s="111">
        <v>0</v>
      </c>
      <c r="D403" s="111">
        <f t="shared" si="20"/>
        <v>7180952</v>
      </c>
      <c r="E403" s="108"/>
    </row>
    <row r="404" spans="1:10" s="345" customFormat="1">
      <c r="A404" s="108" t="s">
        <v>3283</v>
      </c>
      <c r="B404" s="111">
        <v>-1740276</v>
      </c>
      <c r="C404" s="111">
        <v>0</v>
      </c>
      <c r="D404" s="111">
        <f t="shared" si="20"/>
        <v>-1740276</v>
      </c>
      <c r="E404" s="108"/>
    </row>
    <row r="405" spans="1:10" s="345" customFormat="1">
      <c r="A405" s="108" t="s">
        <v>3206</v>
      </c>
      <c r="B405" s="111">
        <v>250000</v>
      </c>
      <c r="C405" s="111">
        <v>0</v>
      </c>
      <c r="D405" s="111">
        <f t="shared" si="20"/>
        <v>250000</v>
      </c>
      <c r="E405" s="108"/>
    </row>
    <row r="406" spans="1:10" s="345" customFormat="1">
      <c r="A406" s="108" t="s">
        <v>3207</v>
      </c>
      <c r="B406" s="111">
        <v>25315015</v>
      </c>
      <c r="C406" s="111">
        <v>19033693</v>
      </c>
      <c r="D406" s="111">
        <f t="shared" si="20"/>
        <v>6281322</v>
      </c>
      <c r="E406" s="108"/>
    </row>
    <row r="407" spans="1:10" ht="34.35" customHeight="1">
      <c r="A407" s="39" t="s">
        <v>143</v>
      </c>
      <c r="B407" s="40">
        <f>SUM(B385:B406)</f>
        <v>130581101</v>
      </c>
      <c r="C407" s="40">
        <f t="shared" ref="C407:D407" si="21">SUM(C385:C406)</f>
        <v>49301134</v>
      </c>
      <c r="D407" s="40">
        <f t="shared" si="21"/>
        <v>81279967</v>
      </c>
      <c r="E407" s="40">
        <f>SUM(E384:E406)</f>
        <v>0</v>
      </c>
      <c r="F407" s="32"/>
      <c r="G407" s="32"/>
      <c r="H407" s="38"/>
      <c r="I407" s="38"/>
      <c r="J407" s="38">
        <v>63962476</v>
      </c>
    </row>
    <row r="408" spans="1:10" ht="34.35" customHeight="1">
      <c r="A408" s="49" t="s">
        <v>145</v>
      </c>
      <c r="B408" s="419"/>
      <c r="C408" s="419"/>
      <c r="D408" s="419"/>
      <c r="E408" s="36"/>
    </row>
    <row r="409" spans="1:10" s="345" customFormat="1">
      <c r="A409" s="108" t="s">
        <v>3279</v>
      </c>
      <c r="B409" s="111">
        <v>10747884</v>
      </c>
      <c r="C409" s="111">
        <v>10561569</v>
      </c>
      <c r="D409" s="111">
        <f>B409-C409</f>
        <v>186315</v>
      </c>
      <c r="E409" s="108"/>
    </row>
    <row r="410" spans="1:10" s="345" customFormat="1">
      <c r="A410" s="108" t="s">
        <v>3284</v>
      </c>
      <c r="B410" s="111">
        <v>900000</v>
      </c>
      <c r="C410" s="111">
        <v>0</v>
      </c>
      <c r="D410" s="111">
        <f t="shared" ref="D410:D448" si="22">B410-C410</f>
        <v>900000</v>
      </c>
      <c r="E410" s="108"/>
    </row>
    <row r="411" spans="1:10" s="345" customFormat="1">
      <c r="A411" s="108" t="s">
        <v>3169</v>
      </c>
      <c r="B411" s="111">
        <v>-1250</v>
      </c>
      <c r="C411" s="111">
        <v>0</v>
      </c>
      <c r="D411" s="111">
        <f t="shared" si="22"/>
        <v>-1250</v>
      </c>
      <c r="E411" s="108"/>
    </row>
    <row r="412" spans="1:10" s="345" customFormat="1">
      <c r="A412" s="108" t="s">
        <v>3171</v>
      </c>
      <c r="B412" s="111">
        <v>301500</v>
      </c>
      <c r="C412" s="111">
        <v>0</v>
      </c>
      <c r="D412" s="111">
        <f t="shared" si="22"/>
        <v>301500</v>
      </c>
      <c r="E412" s="108"/>
    </row>
    <row r="413" spans="1:10" s="345" customFormat="1">
      <c r="A413" s="108" t="s">
        <v>3245</v>
      </c>
      <c r="B413" s="111">
        <v>680320</v>
      </c>
      <c r="C413" s="111">
        <v>0</v>
      </c>
      <c r="D413" s="111">
        <f t="shared" si="22"/>
        <v>680320</v>
      </c>
      <c r="E413" s="108"/>
    </row>
    <row r="414" spans="1:10" s="345" customFormat="1">
      <c r="A414" s="108" t="s">
        <v>3172</v>
      </c>
      <c r="B414" s="111">
        <v>1500</v>
      </c>
      <c r="C414" s="111">
        <v>0</v>
      </c>
      <c r="D414" s="111">
        <f t="shared" si="22"/>
        <v>1500</v>
      </c>
      <c r="E414" s="108"/>
    </row>
    <row r="415" spans="1:10" s="345" customFormat="1">
      <c r="A415" s="108" t="s">
        <v>3285</v>
      </c>
      <c r="B415" s="111">
        <v>4055000</v>
      </c>
      <c r="C415" s="111">
        <v>0</v>
      </c>
      <c r="D415" s="111">
        <f t="shared" si="22"/>
        <v>4055000</v>
      </c>
      <c r="E415" s="108"/>
    </row>
    <row r="416" spans="1:10" s="345" customFormat="1">
      <c r="A416" s="108" t="s">
        <v>3174</v>
      </c>
      <c r="B416" s="111">
        <v>475000</v>
      </c>
      <c r="C416" s="111">
        <v>0</v>
      </c>
      <c r="D416" s="111">
        <f t="shared" si="22"/>
        <v>475000</v>
      </c>
      <c r="E416" s="108"/>
    </row>
    <row r="417" spans="1:5" s="345" customFormat="1">
      <c r="A417" s="108" t="s">
        <v>3175</v>
      </c>
      <c r="B417" s="111">
        <v>-125000</v>
      </c>
      <c r="C417" s="111">
        <v>0</v>
      </c>
      <c r="D417" s="111">
        <f t="shared" si="22"/>
        <v>-125000</v>
      </c>
      <c r="E417" s="108"/>
    </row>
    <row r="418" spans="1:5" s="345" customFormat="1">
      <c r="A418" s="108" t="s">
        <v>3176</v>
      </c>
      <c r="B418" s="111">
        <v>2300000</v>
      </c>
      <c r="C418" s="111">
        <v>407000</v>
      </c>
      <c r="D418" s="111">
        <f t="shared" si="22"/>
        <v>1893000</v>
      </c>
      <c r="E418" s="108"/>
    </row>
    <row r="419" spans="1:5" s="345" customFormat="1">
      <c r="A419" s="108" t="s">
        <v>3286</v>
      </c>
      <c r="B419" s="111">
        <v>152500</v>
      </c>
      <c r="C419" s="111">
        <v>0</v>
      </c>
      <c r="D419" s="111">
        <f t="shared" si="22"/>
        <v>152500</v>
      </c>
      <c r="E419" s="108"/>
    </row>
    <row r="420" spans="1:5" s="345" customFormat="1">
      <c r="A420" s="108" t="s">
        <v>3178</v>
      </c>
      <c r="B420" s="111">
        <v>179124</v>
      </c>
      <c r="C420" s="111">
        <v>40400</v>
      </c>
      <c r="D420" s="111">
        <f t="shared" si="22"/>
        <v>138724</v>
      </c>
      <c r="E420" s="108"/>
    </row>
    <row r="421" spans="1:5" s="345" customFormat="1">
      <c r="A421" s="108" t="s">
        <v>3287</v>
      </c>
      <c r="B421" s="111">
        <v>750000</v>
      </c>
      <c r="C421" s="111">
        <v>333815</v>
      </c>
      <c r="D421" s="111">
        <f t="shared" si="22"/>
        <v>416185</v>
      </c>
      <c r="E421" s="108"/>
    </row>
    <row r="422" spans="1:5" s="345" customFormat="1">
      <c r="A422" s="108" t="s">
        <v>3181</v>
      </c>
      <c r="B422" s="111">
        <v>50000</v>
      </c>
      <c r="C422" s="111">
        <v>0</v>
      </c>
      <c r="D422" s="111">
        <f t="shared" si="22"/>
        <v>50000</v>
      </c>
      <c r="E422" s="108"/>
    </row>
    <row r="423" spans="1:5" s="345" customFormat="1">
      <c r="A423" s="108" t="s">
        <v>3182</v>
      </c>
      <c r="B423" s="111">
        <v>-40000</v>
      </c>
      <c r="C423" s="111">
        <v>0</v>
      </c>
      <c r="D423" s="111">
        <f t="shared" si="22"/>
        <v>-40000</v>
      </c>
      <c r="E423" s="108"/>
    </row>
    <row r="424" spans="1:5" s="345" customFormat="1">
      <c r="A424" s="108" t="s">
        <v>3183</v>
      </c>
      <c r="B424" s="111">
        <v>1472908</v>
      </c>
      <c r="C424" s="111">
        <v>0</v>
      </c>
      <c r="D424" s="111">
        <f t="shared" si="22"/>
        <v>1472908</v>
      </c>
      <c r="E424" s="108"/>
    </row>
    <row r="425" spans="1:5" s="345" customFormat="1">
      <c r="A425" s="108" t="s">
        <v>3259</v>
      </c>
      <c r="B425" s="111">
        <v>750000</v>
      </c>
      <c r="C425" s="111">
        <v>0</v>
      </c>
      <c r="D425" s="111">
        <f t="shared" si="22"/>
        <v>750000</v>
      </c>
      <c r="E425" s="108"/>
    </row>
    <row r="426" spans="1:5" s="345" customFormat="1">
      <c r="A426" s="108" t="s">
        <v>3185</v>
      </c>
      <c r="B426" s="111">
        <v>150000</v>
      </c>
      <c r="C426" s="111">
        <v>0</v>
      </c>
      <c r="D426" s="111">
        <f t="shared" si="22"/>
        <v>150000</v>
      </c>
      <c r="E426" s="108"/>
    </row>
    <row r="427" spans="1:5" s="345" customFormat="1">
      <c r="A427" s="108" t="s">
        <v>3187</v>
      </c>
      <c r="B427" s="111">
        <v>250000</v>
      </c>
      <c r="C427" s="111">
        <v>0</v>
      </c>
      <c r="D427" s="111">
        <f t="shared" si="22"/>
        <v>250000</v>
      </c>
      <c r="E427" s="108"/>
    </row>
    <row r="428" spans="1:5" s="345" customFormat="1">
      <c r="A428" s="108" t="s">
        <v>3188</v>
      </c>
      <c r="B428" s="111">
        <v>81000</v>
      </c>
      <c r="C428" s="111">
        <v>0</v>
      </c>
      <c r="D428" s="111">
        <f t="shared" si="22"/>
        <v>81000</v>
      </c>
      <c r="E428" s="108"/>
    </row>
    <row r="429" spans="1:5" s="345" customFormat="1">
      <c r="A429" s="108" t="s">
        <v>3189</v>
      </c>
      <c r="B429" s="111">
        <v>222092</v>
      </c>
      <c r="C429" s="111">
        <v>0</v>
      </c>
      <c r="D429" s="111">
        <f t="shared" si="22"/>
        <v>222092</v>
      </c>
      <c r="E429" s="108"/>
    </row>
    <row r="430" spans="1:5" s="345" customFormat="1">
      <c r="A430" s="108" t="s">
        <v>3190</v>
      </c>
      <c r="B430" s="111">
        <v>200000</v>
      </c>
      <c r="C430" s="111">
        <v>0</v>
      </c>
      <c r="D430" s="111">
        <f t="shared" si="22"/>
        <v>200000</v>
      </c>
      <c r="E430" s="108"/>
    </row>
    <row r="431" spans="1:5" s="345" customFormat="1">
      <c r="A431" s="108" t="s">
        <v>3222</v>
      </c>
      <c r="B431" s="111">
        <v>300000</v>
      </c>
      <c r="C431" s="111">
        <v>0</v>
      </c>
      <c r="D431" s="111">
        <f t="shared" si="22"/>
        <v>300000</v>
      </c>
      <c r="E431" s="108"/>
    </row>
    <row r="432" spans="1:5" s="345" customFormat="1">
      <c r="A432" s="108" t="s">
        <v>3192</v>
      </c>
      <c r="B432" s="111">
        <v>175000</v>
      </c>
      <c r="C432" s="111">
        <v>0</v>
      </c>
      <c r="D432" s="111">
        <f t="shared" si="22"/>
        <v>175000</v>
      </c>
      <c r="E432" s="108"/>
    </row>
    <row r="433" spans="1:5" s="345" customFormat="1">
      <c r="A433" s="108" t="s">
        <v>3193</v>
      </c>
      <c r="B433" s="111">
        <v>275000</v>
      </c>
      <c r="C433" s="111">
        <v>0</v>
      </c>
      <c r="D433" s="111">
        <f t="shared" si="22"/>
        <v>275000</v>
      </c>
      <c r="E433" s="108"/>
    </row>
    <row r="434" spans="1:5" s="345" customFormat="1">
      <c r="A434" s="108" t="s">
        <v>3194</v>
      </c>
      <c r="B434" s="111">
        <v>12500</v>
      </c>
      <c r="C434" s="111">
        <v>0</v>
      </c>
      <c r="D434" s="111">
        <f t="shared" si="22"/>
        <v>12500</v>
      </c>
      <c r="E434" s="108"/>
    </row>
    <row r="435" spans="1:5" s="345" customFormat="1">
      <c r="A435" s="108" t="s">
        <v>3195</v>
      </c>
      <c r="B435" s="111">
        <v>490000</v>
      </c>
      <c r="C435" s="111">
        <v>0</v>
      </c>
      <c r="D435" s="111">
        <f t="shared" si="22"/>
        <v>490000</v>
      </c>
      <c r="E435" s="108"/>
    </row>
    <row r="436" spans="1:5" s="345" customFormat="1">
      <c r="A436" s="108" t="s">
        <v>3196</v>
      </c>
      <c r="B436" s="111">
        <v>2500</v>
      </c>
      <c r="C436" s="111">
        <v>0</v>
      </c>
      <c r="D436" s="111">
        <f t="shared" si="22"/>
        <v>2500</v>
      </c>
      <c r="E436" s="108"/>
    </row>
    <row r="437" spans="1:5" s="345" customFormat="1">
      <c r="A437" s="108" t="s">
        <v>3250</v>
      </c>
      <c r="B437" s="111">
        <v>110000</v>
      </c>
      <c r="C437" s="111">
        <v>0</v>
      </c>
      <c r="D437" s="111">
        <f t="shared" si="22"/>
        <v>110000</v>
      </c>
      <c r="E437" s="108"/>
    </row>
    <row r="438" spans="1:5" s="345" customFormat="1">
      <c r="A438" s="108" t="s">
        <v>3214</v>
      </c>
      <c r="B438" s="111">
        <v>175000</v>
      </c>
      <c r="C438" s="111">
        <v>0</v>
      </c>
      <c r="D438" s="111">
        <f t="shared" si="22"/>
        <v>175000</v>
      </c>
      <c r="E438" s="108"/>
    </row>
    <row r="439" spans="1:5" s="345" customFormat="1">
      <c r="A439" s="108" t="s">
        <v>3199</v>
      </c>
      <c r="B439" s="111">
        <v>525000</v>
      </c>
      <c r="C439" s="111">
        <v>0</v>
      </c>
      <c r="D439" s="111">
        <f t="shared" si="22"/>
        <v>525000</v>
      </c>
      <c r="E439" s="108"/>
    </row>
    <row r="440" spans="1:5" s="345" customFormat="1">
      <c r="A440" s="108" t="s">
        <v>3273</v>
      </c>
      <c r="B440" s="111">
        <v>156150</v>
      </c>
      <c r="C440" s="111">
        <v>0</v>
      </c>
      <c r="D440" s="111">
        <f t="shared" si="22"/>
        <v>156150</v>
      </c>
      <c r="E440" s="108"/>
    </row>
    <row r="441" spans="1:5" s="345" customFormat="1">
      <c r="A441" s="108" t="s">
        <v>3201</v>
      </c>
      <c r="B441" s="111">
        <v>40850</v>
      </c>
      <c r="C441" s="111">
        <v>0</v>
      </c>
      <c r="D441" s="111">
        <f t="shared" si="22"/>
        <v>40850</v>
      </c>
      <c r="E441" s="108"/>
    </row>
    <row r="442" spans="1:5" s="345" customFormat="1">
      <c r="A442" s="108" t="s">
        <v>3202</v>
      </c>
      <c r="B442" s="111">
        <v>786410</v>
      </c>
      <c r="C442" s="111">
        <v>0</v>
      </c>
      <c r="D442" s="111">
        <f t="shared" si="22"/>
        <v>786410</v>
      </c>
      <c r="E442" s="108"/>
    </row>
    <row r="443" spans="1:5" s="345" customFormat="1">
      <c r="A443" s="108" t="s">
        <v>3203</v>
      </c>
      <c r="B443" s="111">
        <v>1266358</v>
      </c>
      <c r="C443" s="111">
        <v>0</v>
      </c>
      <c r="D443" s="111">
        <f t="shared" si="22"/>
        <v>1266358</v>
      </c>
      <c r="E443" s="108"/>
    </row>
    <row r="444" spans="1:5" s="345" customFormat="1">
      <c r="A444" s="108" t="s">
        <v>3205</v>
      </c>
      <c r="B444" s="111">
        <v>139467</v>
      </c>
      <c r="C444" s="111">
        <v>0</v>
      </c>
      <c r="D444" s="111">
        <f t="shared" si="22"/>
        <v>139467</v>
      </c>
      <c r="E444" s="108"/>
    </row>
    <row r="445" spans="1:5" s="345" customFormat="1">
      <c r="A445" s="108" t="s">
        <v>3206</v>
      </c>
      <c r="B445" s="111">
        <v>225000</v>
      </c>
      <c r="C445" s="111">
        <v>0</v>
      </c>
      <c r="D445" s="111">
        <f t="shared" si="22"/>
        <v>225000</v>
      </c>
      <c r="E445" s="108"/>
    </row>
    <row r="446" spans="1:5" s="345" customFormat="1">
      <c r="A446" s="108" t="s">
        <v>3230</v>
      </c>
      <c r="B446" s="111">
        <v>115000</v>
      </c>
      <c r="C446" s="111">
        <v>0</v>
      </c>
      <c r="D446" s="111">
        <f t="shared" si="22"/>
        <v>115000</v>
      </c>
      <c r="E446" s="108"/>
    </row>
    <row r="447" spans="1:5" s="345" customFormat="1">
      <c r="A447" s="108" t="s">
        <v>3258</v>
      </c>
      <c r="B447" s="111">
        <v>210000</v>
      </c>
      <c r="C447" s="111">
        <v>0</v>
      </c>
      <c r="D447" s="111">
        <f t="shared" si="22"/>
        <v>210000</v>
      </c>
      <c r="E447" s="108"/>
    </row>
    <row r="448" spans="1:5" s="345" customFormat="1">
      <c r="A448" s="108" t="s">
        <v>3207</v>
      </c>
      <c r="B448" s="111">
        <v>45867484</v>
      </c>
      <c r="C448" s="111">
        <v>45501788</v>
      </c>
      <c r="D448" s="111">
        <f t="shared" si="22"/>
        <v>365696</v>
      </c>
      <c r="E448" s="108"/>
    </row>
    <row r="449" spans="1:10" ht="34.35" customHeight="1">
      <c r="A449" s="39" t="s">
        <v>144</v>
      </c>
      <c r="B449" s="420">
        <f>SUM(B409:B448)</f>
        <v>74424297</v>
      </c>
      <c r="C449" s="420">
        <f t="shared" ref="C449:D449" si="23">SUM(C409:C448)</f>
        <v>56844572</v>
      </c>
      <c r="D449" s="420">
        <f t="shared" si="23"/>
        <v>17579725</v>
      </c>
      <c r="E449" s="48"/>
      <c r="F449" s="345"/>
      <c r="G449" s="345"/>
      <c r="H449" s="442"/>
      <c r="I449" s="442"/>
      <c r="J449" s="442">
        <v>4453798</v>
      </c>
    </row>
    <row r="450" spans="1:10" ht="34.35" customHeight="1">
      <c r="A450" s="49" t="s">
        <v>146</v>
      </c>
      <c r="B450" s="428"/>
      <c r="C450" s="428"/>
      <c r="D450" s="428"/>
      <c r="E450" s="427"/>
      <c r="H450" s="439"/>
    </row>
    <row r="451" spans="1:10" s="345" customFormat="1">
      <c r="A451" s="108" t="s">
        <v>3167</v>
      </c>
      <c r="B451" s="111">
        <v>15092848</v>
      </c>
      <c r="C451" s="111">
        <v>13358950</v>
      </c>
      <c r="D451" s="111">
        <f>B451-C451</f>
        <v>1733898</v>
      </c>
      <c r="E451" s="108"/>
    </row>
    <row r="452" spans="1:10" s="345" customFormat="1">
      <c r="A452" s="108" t="s">
        <v>3168</v>
      </c>
      <c r="B452" s="111">
        <v>75000</v>
      </c>
      <c r="C452" s="111">
        <v>0</v>
      </c>
      <c r="D452" s="111">
        <f t="shared" ref="D452:D481" si="24">B452-C452</f>
        <v>75000</v>
      </c>
      <c r="E452" s="108"/>
    </row>
    <row r="453" spans="1:10" s="345" customFormat="1">
      <c r="A453" s="108" t="s">
        <v>3169</v>
      </c>
      <c r="B453" s="111">
        <v>200000</v>
      </c>
      <c r="C453" s="111">
        <v>0</v>
      </c>
      <c r="D453" s="111">
        <f t="shared" si="24"/>
        <v>200000</v>
      </c>
      <c r="E453" s="108"/>
    </row>
    <row r="454" spans="1:10" s="345" customFormat="1">
      <c r="A454" s="108" t="s">
        <v>3170</v>
      </c>
      <c r="B454" s="111">
        <v>10000</v>
      </c>
      <c r="C454" s="111">
        <v>0</v>
      </c>
      <c r="D454" s="111">
        <f t="shared" si="24"/>
        <v>10000</v>
      </c>
      <c r="E454" s="108"/>
    </row>
    <row r="455" spans="1:10" s="345" customFormat="1">
      <c r="A455" s="108" t="s">
        <v>3171</v>
      </c>
      <c r="B455" s="111">
        <v>500000</v>
      </c>
      <c r="C455" s="111">
        <v>0</v>
      </c>
      <c r="D455" s="111">
        <f t="shared" si="24"/>
        <v>500000</v>
      </c>
      <c r="E455" s="108"/>
    </row>
    <row r="456" spans="1:10" s="345" customFormat="1">
      <c r="A456" s="108" t="s">
        <v>3174</v>
      </c>
      <c r="B456" s="111">
        <v>250000</v>
      </c>
      <c r="C456" s="111">
        <v>0</v>
      </c>
      <c r="D456" s="111">
        <f t="shared" si="24"/>
        <v>250000</v>
      </c>
      <c r="E456" s="108"/>
    </row>
    <row r="457" spans="1:10" s="345" customFormat="1">
      <c r="A457" s="108" t="s">
        <v>3175</v>
      </c>
      <c r="B457" s="111">
        <v>750000</v>
      </c>
      <c r="C457" s="111">
        <v>0</v>
      </c>
      <c r="D457" s="111">
        <f t="shared" si="24"/>
        <v>750000</v>
      </c>
      <c r="E457" s="108"/>
    </row>
    <row r="458" spans="1:10" s="345" customFormat="1">
      <c r="A458" s="108" t="s">
        <v>3176</v>
      </c>
      <c r="B458" s="111">
        <v>4500000</v>
      </c>
      <c r="C458" s="111">
        <v>1069550</v>
      </c>
      <c r="D458" s="111">
        <f t="shared" si="24"/>
        <v>3430450</v>
      </c>
      <c r="E458" s="108"/>
    </row>
    <row r="459" spans="1:10" s="345" customFormat="1">
      <c r="A459" s="108" t="s">
        <v>3218</v>
      </c>
      <c r="B459" s="111">
        <v>500000</v>
      </c>
      <c r="C459" s="111">
        <v>0</v>
      </c>
      <c r="D459" s="111">
        <f t="shared" si="24"/>
        <v>500000</v>
      </c>
      <c r="E459" s="108"/>
    </row>
    <row r="460" spans="1:10" s="345" customFormat="1">
      <c r="A460" s="108" t="s">
        <v>3181</v>
      </c>
      <c r="B460" s="111">
        <v>250000</v>
      </c>
      <c r="C460" s="111">
        <v>9500</v>
      </c>
      <c r="D460" s="111">
        <f t="shared" si="24"/>
        <v>240500</v>
      </c>
      <c r="E460" s="108"/>
    </row>
    <row r="461" spans="1:10" s="345" customFormat="1">
      <c r="A461" s="108" t="s">
        <v>3182</v>
      </c>
      <c r="B461" s="111">
        <v>75000</v>
      </c>
      <c r="C461" s="111">
        <v>0</v>
      </c>
      <c r="D461" s="111">
        <f t="shared" si="24"/>
        <v>75000</v>
      </c>
      <c r="E461" s="108"/>
    </row>
    <row r="462" spans="1:10" s="345" customFormat="1">
      <c r="A462" s="108" t="s">
        <v>3185</v>
      </c>
      <c r="B462" s="111">
        <v>1000000</v>
      </c>
      <c r="C462" s="111">
        <v>0</v>
      </c>
      <c r="D462" s="111">
        <f t="shared" si="24"/>
        <v>1000000</v>
      </c>
      <c r="E462" s="108"/>
    </row>
    <row r="463" spans="1:10" s="345" customFormat="1">
      <c r="A463" s="108" t="s">
        <v>3187</v>
      </c>
      <c r="B463" s="111">
        <v>0</v>
      </c>
      <c r="C463" s="111">
        <v>0</v>
      </c>
      <c r="D463" s="111">
        <f t="shared" si="24"/>
        <v>0</v>
      </c>
      <c r="E463" s="108"/>
    </row>
    <row r="464" spans="1:10" s="345" customFormat="1">
      <c r="A464" s="108" t="s">
        <v>3188</v>
      </c>
      <c r="B464" s="111">
        <v>500000</v>
      </c>
      <c r="C464" s="111">
        <v>0</v>
      </c>
      <c r="D464" s="111">
        <f t="shared" si="24"/>
        <v>500000</v>
      </c>
      <c r="E464" s="108"/>
    </row>
    <row r="465" spans="1:5" s="345" customFormat="1">
      <c r="A465" s="108" t="s">
        <v>3189</v>
      </c>
      <c r="B465" s="111">
        <v>3000000</v>
      </c>
      <c r="C465" s="111">
        <v>0</v>
      </c>
      <c r="D465" s="111">
        <f t="shared" si="24"/>
        <v>3000000</v>
      </c>
      <c r="E465" s="108"/>
    </row>
    <row r="466" spans="1:5" s="345" customFormat="1">
      <c r="A466" s="108" t="s">
        <v>3190</v>
      </c>
      <c r="B466" s="111">
        <v>300000</v>
      </c>
      <c r="C466" s="111">
        <v>0</v>
      </c>
      <c r="D466" s="111">
        <f t="shared" si="24"/>
        <v>300000</v>
      </c>
      <c r="E466" s="108"/>
    </row>
    <row r="467" spans="1:5" s="345" customFormat="1">
      <c r="A467" s="108" t="s">
        <v>3192</v>
      </c>
      <c r="B467" s="111">
        <v>0</v>
      </c>
      <c r="C467" s="111">
        <v>0</v>
      </c>
      <c r="D467" s="111">
        <f t="shared" si="24"/>
        <v>0</v>
      </c>
      <c r="E467" s="108"/>
    </row>
    <row r="468" spans="1:5" s="345" customFormat="1">
      <c r="A468" s="108" t="s">
        <v>3193</v>
      </c>
      <c r="B468" s="111">
        <v>750000</v>
      </c>
      <c r="C468" s="111">
        <v>0</v>
      </c>
      <c r="D468" s="111">
        <f t="shared" si="24"/>
        <v>750000</v>
      </c>
      <c r="E468" s="108"/>
    </row>
    <row r="469" spans="1:5" s="345" customFormat="1">
      <c r="A469" s="108" t="s">
        <v>3194</v>
      </c>
      <c r="B469" s="111">
        <v>75000</v>
      </c>
      <c r="C469" s="111">
        <v>0</v>
      </c>
      <c r="D469" s="111">
        <f t="shared" si="24"/>
        <v>75000</v>
      </c>
      <c r="E469" s="108"/>
    </row>
    <row r="470" spans="1:5" s="345" customFormat="1">
      <c r="A470" s="108" t="s">
        <v>3211</v>
      </c>
      <c r="B470" s="111">
        <v>1500000</v>
      </c>
      <c r="C470" s="111">
        <v>36210</v>
      </c>
      <c r="D470" s="111">
        <f t="shared" si="24"/>
        <v>1463790</v>
      </c>
      <c r="E470" s="108"/>
    </row>
    <row r="471" spans="1:5" s="345" customFormat="1">
      <c r="A471" s="108" t="s">
        <v>3196</v>
      </c>
      <c r="B471" s="111">
        <v>7500</v>
      </c>
      <c r="C471" s="111">
        <v>0</v>
      </c>
      <c r="D471" s="111">
        <f t="shared" si="24"/>
        <v>7500</v>
      </c>
      <c r="E471" s="108"/>
    </row>
    <row r="472" spans="1:5" s="345" customFormat="1">
      <c r="A472" s="108" t="s">
        <v>3197</v>
      </c>
      <c r="B472" s="111">
        <v>335000</v>
      </c>
      <c r="C472" s="111">
        <v>0</v>
      </c>
      <c r="D472" s="111">
        <f t="shared" si="24"/>
        <v>335000</v>
      </c>
      <c r="E472" s="108"/>
    </row>
    <row r="473" spans="1:5" s="345" customFormat="1">
      <c r="A473" s="108" t="s">
        <v>3199</v>
      </c>
      <c r="B473" s="111">
        <v>750000</v>
      </c>
      <c r="C473" s="111">
        <v>0</v>
      </c>
      <c r="D473" s="111">
        <f t="shared" si="24"/>
        <v>750000</v>
      </c>
      <c r="E473" s="108"/>
    </row>
    <row r="474" spans="1:5" s="345" customFormat="1">
      <c r="A474" s="108" t="s">
        <v>3227</v>
      </c>
      <c r="B474" s="111">
        <v>-500000</v>
      </c>
      <c r="C474" s="111">
        <v>0</v>
      </c>
      <c r="D474" s="111">
        <f t="shared" si="24"/>
        <v>-500000</v>
      </c>
      <c r="E474" s="108"/>
    </row>
    <row r="475" spans="1:5" s="345" customFormat="1">
      <c r="A475" s="108" t="s">
        <v>3200</v>
      </c>
      <c r="B475" s="111">
        <v>250000</v>
      </c>
      <c r="C475" s="111">
        <v>0</v>
      </c>
      <c r="D475" s="111">
        <f t="shared" si="24"/>
        <v>250000</v>
      </c>
      <c r="E475" s="108"/>
    </row>
    <row r="476" spans="1:5" s="345" customFormat="1">
      <c r="A476" s="108" t="s">
        <v>3201</v>
      </c>
      <c r="B476" s="111">
        <v>500000</v>
      </c>
      <c r="C476" s="111">
        <v>0</v>
      </c>
      <c r="D476" s="111">
        <f t="shared" si="24"/>
        <v>500000</v>
      </c>
      <c r="E476" s="108"/>
    </row>
    <row r="477" spans="1:5" s="345" customFormat="1">
      <c r="A477" s="108" t="s">
        <v>3202</v>
      </c>
      <c r="B477" s="111">
        <v>250000</v>
      </c>
      <c r="C477" s="111">
        <v>0</v>
      </c>
      <c r="D477" s="111">
        <f t="shared" si="24"/>
        <v>250000</v>
      </c>
      <c r="E477" s="108"/>
    </row>
    <row r="478" spans="1:5" s="345" customFormat="1">
      <c r="A478" s="108" t="s">
        <v>3288</v>
      </c>
      <c r="B478" s="111">
        <v>200000</v>
      </c>
      <c r="C478" s="111">
        <v>0</v>
      </c>
      <c r="D478" s="111">
        <f t="shared" si="24"/>
        <v>200000</v>
      </c>
      <c r="E478" s="108"/>
    </row>
    <row r="479" spans="1:5" s="345" customFormat="1">
      <c r="A479" s="108" t="s">
        <v>3205</v>
      </c>
      <c r="B479" s="111">
        <v>400000</v>
      </c>
      <c r="C479" s="111">
        <v>0</v>
      </c>
      <c r="D479" s="111">
        <f t="shared" si="24"/>
        <v>400000</v>
      </c>
      <c r="E479" s="108"/>
    </row>
    <row r="480" spans="1:5" s="345" customFormat="1">
      <c r="A480" s="108" t="s">
        <v>3206</v>
      </c>
      <c r="B480" s="111">
        <v>750000</v>
      </c>
      <c r="C480" s="111">
        <v>0</v>
      </c>
      <c r="D480" s="111">
        <f t="shared" si="24"/>
        <v>750000</v>
      </c>
      <c r="E480" s="108"/>
    </row>
    <row r="481" spans="1:9" s="345" customFormat="1">
      <c r="A481" s="108" t="s">
        <v>3207</v>
      </c>
      <c r="B481" s="111">
        <v>10154694</v>
      </c>
      <c r="C481" s="111">
        <v>0</v>
      </c>
      <c r="D481" s="111">
        <f t="shared" si="24"/>
        <v>10154694</v>
      </c>
      <c r="E481" s="108"/>
    </row>
    <row r="482" spans="1:9" ht="34.35" customHeight="1">
      <c r="A482" s="39" t="s">
        <v>147</v>
      </c>
      <c r="B482" s="420">
        <f>SUM(B451:B481)</f>
        <v>42425042</v>
      </c>
      <c r="C482" s="420">
        <f t="shared" ref="C482:D482" si="25">SUM(C451:C481)</f>
        <v>14474210</v>
      </c>
      <c r="D482" s="420">
        <f t="shared" si="25"/>
        <v>27950832</v>
      </c>
      <c r="E482" s="426"/>
      <c r="F482" s="439"/>
      <c r="G482" s="415"/>
      <c r="H482" s="415"/>
      <c r="I482" s="415"/>
    </row>
    <row r="483" spans="1:9" ht="34.35" customHeight="1">
      <c r="A483" s="49" t="s">
        <v>148</v>
      </c>
      <c r="B483" s="419"/>
      <c r="C483" s="419"/>
      <c r="D483" s="419"/>
      <c r="E483" s="36"/>
      <c r="G483" s="439"/>
      <c r="H483" s="439"/>
    </row>
    <row r="484" spans="1:9" s="345" customFormat="1">
      <c r="A484" s="108" t="s">
        <v>3167</v>
      </c>
      <c r="B484" s="111">
        <v>91958881</v>
      </c>
      <c r="C484" s="111">
        <v>84127878</v>
      </c>
      <c r="D484" s="111">
        <f>B484-C484</f>
        <v>7831003</v>
      </c>
      <c r="E484" s="108"/>
    </row>
    <row r="485" spans="1:9" s="345" customFormat="1">
      <c r="A485" s="108" t="s">
        <v>3169</v>
      </c>
      <c r="B485" s="111">
        <v>200000</v>
      </c>
      <c r="C485" s="111">
        <v>0</v>
      </c>
      <c r="D485" s="111">
        <f t="shared" ref="D485:D509" si="26">B485-C485</f>
        <v>200000</v>
      </c>
      <c r="E485" s="108"/>
    </row>
    <row r="486" spans="1:9" s="345" customFormat="1">
      <c r="A486" s="108" t="s">
        <v>3172</v>
      </c>
      <c r="B486" s="111">
        <v>215444</v>
      </c>
      <c r="C486" s="111">
        <v>0</v>
      </c>
      <c r="D486" s="111">
        <f t="shared" si="26"/>
        <v>215444</v>
      </c>
      <c r="E486" s="108"/>
    </row>
    <row r="487" spans="1:9" s="345" customFormat="1">
      <c r="A487" s="108" t="s">
        <v>3174</v>
      </c>
      <c r="B487" s="111">
        <v>400000</v>
      </c>
      <c r="C487" s="111">
        <v>0</v>
      </c>
      <c r="D487" s="111">
        <f t="shared" si="26"/>
        <v>400000</v>
      </c>
      <c r="E487" s="108"/>
    </row>
    <row r="488" spans="1:9" s="345" customFormat="1">
      <c r="A488" s="108" t="s">
        <v>3175</v>
      </c>
      <c r="B488" s="111">
        <v>400000</v>
      </c>
      <c r="C488" s="111">
        <v>0</v>
      </c>
      <c r="D488" s="111">
        <f t="shared" si="26"/>
        <v>400000</v>
      </c>
      <c r="E488" s="108"/>
    </row>
    <row r="489" spans="1:9" s="345" customFormat="1">
      <c r="A489" s="108" t="s">
        <v>3176</v>
      </c>
      <c r="B489" s="111">
        <v>2703050</v>
      </c>
      <c r="C489" s="111">
        <v>0</v>
      </c>
      <c r="D489" s="111">
        <f t="shared" si="26"/>
        <v>2703050</v>
      </c>
      <c r="E489" s="108"/>
    </row>
    <row r="490" spans="1:9" s="345" customFormat="1">
      <c r="A490" s="108" t="s">
        <v>3181</v>
      </c>
      <c r="B490" s="111">
        <v>100000</v>
      </c>
      <c r="C490" s="111">
        <v>0</v>
      </c>
      <c r="D490" s="111">
        <f t="shared" si="26"/>
        <v>100000</v>
      </c>
      <c r="E490" s="108"/>
    </row>
    <row r="491" spans="1:9" s="345" customFormat="1">
      <c r="A491" s="108" t="s">
        <v>3289</v>
      </c>
      <c r="B491" s="111">
        <v>348874</v>
      </c>
      <c r="C491" s="111">
        <v>0</v>
      </c>
      <c r="D491" s="111">
        <f t="shared" si="26"/>
        <v>348874</v>
      </c>
      <c r="E491" s="108"/>
    </row>
    <row r="492" spans="1:9" s="345" customFormat="1">
      <c r="A492" s="108" t="s">
        <v>3290</v>
      </c>
      <c r="B492" s="111">
        <v>250000</v>
      </c>
      <c r="C492" s="111">
        <v>0</v>
      </c>
      <c r="D492" s="111">
        <f t="shared" si="26"/>
        <v>250000</v>
      </c>
      <c r="E492" s="108"/>
    </row>
    <row r="493" spans="1:9" s="345" customFormat="1">
      <c r="A493" s="108" t="s">
        <v>3188</v>
      </c>
      <c r="B493" s="111">
        <v>725600</v>
      </c>
      <c r="C493" s="111">
        <v>0</v>
      </c>
      <c r="D493" s="111">
        <f t="shared" si="26"/>
        <v>725600</v>
      </c>
      <c r="E493" s="108"/>
    </row>
    <row r="494" spans="1:9" s="345" customFormat="1">
      <c r="A494" s="108" t="s">
        <v>3262</v>
      </c>
      <c r="B494" s="111">
        <v>8893000</v>
      </c>
      <c r="C494" s="111">
        <v>0</v>
      </c>
      <c r="D494" s="111">
        <f t="shared" si="26"/>
        <v>8893000</v>
      </c>
      <c r="E494" s="108"/>
    </row>
    <row r="495" spans="1:9" s="345" customFormat="1">
      <c r="A495" s="108" t="s">
        <v>3247</v>
      </c>
      <c r="B495" s="111">
        <v>200000</v>
      </c>
      <c r="C495" s="111">
        <v>0</v>
      </c>
      <c r="D495" s="111">
        <f t="shared" si="26"/>
        <v>200000</v>
      </c>
      <c r="E495" s="108"/>
    </row>
    <row r="496" spans="1:9" s="345" customFormat="1">
      <c r="A496" s="108" t="s">
        <v>3190</v>
      </c>
      <c r="B496" s="111">
        <v>1195000</v>
      </c>
      <c r="C496" s="111">
        <v>0</v>
      </c>
      <c r="D496" s="111">
        <f t="shared" si="26"/>
        <v>1195000</v>
      </c>
      <c r="E496" s="108"/>
    </row>
    <row r="497" spans="1:9" s="345" customFormat="1">
      <c r="A497" s="108" t="s">
        <v>3226</v>
      </c>
      <c r="B497" s="111">
        <v>600000</v>
      </c>
      <c r="C497" s="111">
        <v>0</v>
      </c>
      <c r="D497" s="111">
        <f t="shared" si="26"/>
        <v>600000</v>
      </c>
      <c r="E497" s="108"/>
    </row>
    <row r="498" spans="1:9" s="345" customFormat="1">
      <c r="A498" s="108" t="s">
        <v>3192</v>
      </c>
      <c r="B498" s="111">
        <v>2943000</v>
      </c>
      <c r="C498" s="111">
        <v>0</v>
      </c>
      <c r="D498" s="111">
        <f t="shared" si="26"/>
        <v>2943000</v>
      </c>
      <c r="E498" s="108"/>
    </row>
    <row r="499" spans="1:9" s="345" customFormat="1">
      <c r="A499" s="108" t="s">
        <v>3193</v>
      </c>
      <c r="B499" s="111">
        <v>3350250</v>
      </c>
      <c r="C499" s="111">
        <v>0</v>
      </c>
      <c r="D499" s="111">
        <f t="shared" si="26"/>
        <v>3350250</v>
      </c>
      <c r="E499" s="108"/>
    </row>
    <row r="500" spans="1:9" s="345" customFormat="1">
      <c r="A500" s="108" t="s">
        <v>3194</v>
      </c>
      <c r="B500" s="111">
        <v>250000</v>
      </c>
      <c r="C500" s="111">
        <v>0</v>
      </c>
      <c r="D500" s="111">
        <f t="shared" si="26"/>
        <v>250000</v>
      </c>
      <c r="E500" s="108"/>
    </row>
    <row r="501" spans="1:9" s="345" customFormat="1">
      <c r="A501" s="108" t="s">
        <v>3195</v>
      </c>
      <c r="B501" s="111">
        <v>9315550</v>
      </c>
      <c r="C501" s="111">
        <v>7871840</v>
      </c>
      <c r="D501" s="111">
        <f t="shared" si="26"/>
        <v>1443710</v>
      </c>
      <c r="E501" s="108"/>
    </row>
    <row r="502" spans="1:9" s="345" customFormat="1">
      <c r="A502" s="108" t="s">
        <v>3196</v>
      </c>
      <c r="B502" s="111">
        <v>11950</v>
      </c>
      <c r="C502" s="111">
        <v>0</v>
      </c>
      <c r="D502" s="111">
        <f t="shared" si="26"/>
        <v>11950</v>
      </c>
      <c r="E502" s="108"/>
    </row>
    <row r="503" spans="1:9" s="345" customFormat="1">
      <c r="A503" s="108" t="s">
        <v>3215</v>
      </c>
      <c r="B503" s="111">
        <v>4950000</v>
      </c>
      <c r="C503" s="111">
        <v>3089290</v>
      </c>
      <c r="D503" s="111">
        <f t="shared" si="26"/>
        <v>1860710</v>
      </c>
      <c r="E503" s="108"/>
    </row>
    <row r="504" spans="1:9" s="345" customFormat="1">
      <c r="A504" s="108" t="s">
        <v>3199</v>
      </c>
      <c r="B504" s="111">
        <v>7203031</v>
      </c>
      <c r="C504" s="111">
        <v>1600700</v>
      </c>
      <c r="D504" s="111">
        <f t="shared" si="26"/>
        <v>5602331</v>
      </c>
      <c r="E504" s="108"/>
    </row>
    <row r="505" spans="1:9" s="345" customFormat="1">
      <c r="A505" s="108" t="s">
        <v>3200</v>
      </c>
      <c r="B505" s="111">
        <v>375000</v>
      </c>
      <c r="C505" s="111">
        <v>0</v>
      </c>
      <c r="D505" s="111">
        <f t="shared" si="26"/>
        <v>375000</v>
      </c>
      <c r="E505" s="108"/>
    </row>
    <row r="506" spans="1:9" s="345" customFormat="1">
      <c r="A506" s="108" t="s">
        <v>3201</v>
      </c>
      <c r="B506" s="111">
        <v>250000</v>
      </c>
      <c r="C506" s="111">
        <v>0</v>
      </c>
      <c r="D506" s="111">
        <f t="shared" si="26"/>
        <v>250000</v>
      </c>
      <c r="E506" s="108"/>
    </row>
    <row r="507" spans="1:9" s="345" customFormat="1">
      <c r="A507" s="108" t="s">
        <v>3216</v>
      </c>
      <c r="B507" s="111">
        <v>18750000</v>
      </c>
      <c r="C507" s="111">
        <v>2986100</v>
      </c>
      <c r="D507" s="111">
        <f t="shared" si="26"/>
        <v>15763900</v>
      </c>
      <c r="E507" s="108"/>
    </row>
    <row r="508" spans="1:9" s="345" customFormat="1">
      <c r="A508" s="108" t="s">
        <v>3257</v>
      </c>
      <c r="B508" s="111">
        <v>875000</v>
      </c>
      <c r="C508" s="111">
        <v>0</v>
      </c>
      <c r="D508" s="111">
        <f t="shared" si="26"/>
        <v>875000</v>
      </c>
      <c r="E508" s="108"/>
    </row>
    <row r="509" spans="1:9" s="345" customFormat="1">
      <c r="A509" s="108" t="s">
        <v>3207</v>
      </c>
      <c r="B509" s="111">
        <v>13668817</v>
      </c>
      <c r="C509" s="111">
        <v>15285486</v>
      </c>
      <c r="D509" s="111">
        <f t="shared" si="26"/>
        <v>-1616669</v>
      </c>
      <c r="E509" s="108"/>
    </row>
    <row r="510" spans="1:9" ht="34.35" customHeight="1">
      <c r="A510" s="39" t="s">
        <v>149</v>
      </c>
      <c r="B510" s="420">
        <f>SUM(B484:B509)</f>
        <v>170132447</v>
      </c>
      <c r="C510" s="420">
        <f t="shared" ref="C510:D510" si="27">SUM(C484:C509)</f>
        <v>114961294</v>
      </c>
      <c r="D510" s="420">
        <f t="shared" si="27"/>
        <v>55171153</v>
      </c>
      <c r="E510" s="48"/>
      <c r="F510" s="439"/>
      <c r="G510" s="415"/>
      <c r="H510" s="415"/>
      <c r="I510" s="415"/>
    </row>
    <row r="511" spans="1:9" ht="34.35" customHeight="1">
      <c r="A511" s="429" t="s">
        <v>150</v>
      </c>
      <c r="B511" s="428"/>
      <c r="C511" s="428"/>
      <c r="D511" s="428"/>
      <c r="E511" s="427"/>
      <c r="G511" s="439"/>
      <c r="H511" s="439"/>
    </row>
    <row r="512" spans="1:9" s="345" customFormat="1">
      <c r="A512" s="108" t="s">
        <v>3216</v>
      </c>
      <c r="B512" s="111">
        <v>40590758</v>
      </c>
      <c r="C512" s="111">
        <v>2582210</v>
      </c>
      <c r="D512" s="111">
        <f>B512-C512</f>
        <v>38008548</v>
      </c>
      <c r="E512" s="108"/>
    </row>
    <row r="513" spans="1:9" ht="34.35" customHeight="1">
      <c r="A513" s="39" t="s">
        <v>151</v>
      </c>
      <c r="B513" s="420">
        <f>SUM(B512)</f>
        <v>40590758</v>
      </c>
      <c r="C513" s="420">
        <f t="shared" ref="C513:D513" si="28">SUM(C512)</f>
        <v>2582210</v>
      </c>
      <c r="D513" s="420">
        <f t="shared" si="28"/>
        <v>38008548</v>
      </c>
      <c r="E513" s="426"/>
      <c r="G513" s="415"/>
      <c r="H513" s="415"/>
      <c r="I513" s="415"/>
    </row>
    <row r="514" spans="1:9" ht="34.35" customHeight="1">
      <c r="A514" s="429" t="s">
        <v>152</v>
      </c>
      <c r="B514" s="428"/>
      <c r="C514" s="428"/>
      <c r="D514" s="428"/>
      <c r="E514" s="427"/>
      <c r="H514" s="439"/>
    </row>
    <row r="515" spans="1:9" s="345" customFormat="1">
      <c r="A515" s="108" t="s">
        <v>3216</v>
      </c>
      <c r="B515" s="111">
        <v>35572774</v>
      </c>
      <c r="C515" s="111">
        <v>13345735</v>
      </c>
      <c r="D515" s="111">
        <f>B515-C515</f>
        <v>22227039</v>
      </c>
      <c r="E515" s="108"/>
    </row>
    <row r="516" spans="1:9" ht="34.35" customHeight="1">
      <c r="A516" s="39" t="s">
        <v>153</v>
      </c>
      <c r="B516" s="420">
        <f>SUM(B515)</f>
        <v>35572774</v>
      </c>
      <c r="C516" s="420">
        <f t="shared" ref="C516:D516" si="29">SUM(C515)</f>
        <v>13345735</v>
      </c>
      <c r="D516" s="420">
        <f t="shared" si="29"/>
        <v>22227039</v>
      </c>
      <c r="E516" s="48"/>
      <c r="G516" s="415"/>
      <c r="H516" s="415"/>
      <c r="I516" s="415"/>
    </row>
    <row r="517" spans="1:9" ht="34.35" customHeight="1">
      <c r="A517" s="49" t="s">
        <v>154</v>
      </c>
      <c r="B517" s="419"/>
      <c r="C517" s="419"/>
      <c r="D517" s="419"/>
      <c r="E517" s="36"/>
      <c r="H517" s="439"/>
    </row>
    <row r="518" spans="1:9" s="345" customFormat="1">
      <c r="A518" s="108" t="s">
        <v>3167</v>
      </c>
      <c r="B518" s="111">
        <v>5661027</v>
      </c>
      <c r="C518" s="111">
        <v>0</v>
      </c>
      <c r="D518" s="111">
        <f>B518-C518</f>
        <v>5661027</v>
      </c>
      <c r="E518" s="108"/>
    </row>
    <row r="519" spans="1:9" s="345" customFormat="1">
      <c r="A519" s="108" t="s">
        <v>3171</v>
      </c>
      <c r="B519" s="111">
        <v>750000</v>
      </c>
      <c r="C519" s="111">
        <v>0</v>
      </c>
      <c r="D519" s="111">
        <f t="shared" ref="D519:D534" si="30">B519-C519</f>
        <v>750000</v>
      </c>
      <c r="E519" s="108"/>
    </row>
    <row r="520" spans="1:9" s="345" customFormat="1">
      <c r="A520" s="108" t="s">
        <v>3174</v>
      </c>
      <c r="B520" s="111">
        <v>850000</v>
      </c>
      <c r="C520" s="111">
        <v>116670</v>
      </c>
      <c r="D520" s="111">
        <f t="shared" si="30"/>
        <v>733330</v>
      </c>
      <c r="E520" s="108"/>
    </row>
    <row r="521" spans="1:9" s="345" customFormat="1">
      <c r="A521" s="108" t="s">
        <v>3175</v>
      </c>
      <c r="B521" s="111">
        <v>418000</v>
      </c>
      <c r="C521" s="111">
        <v>0</v>
      </c>
      <c r="D521" s="111">
        <f t="shared" si="30"/>
        <v>418000</v>
      </c>
      <c r="E521" s="108"/>
    </row>
    <row r="522" spans="1:9" s="345" customFormat="1">
      <c r="A522" s="108" t="s">
        <v>3176</v>
      </c>
      <c r="B522" s="111">
        <v>2726000</v>
      </c>
      <c r="C522" s="111">
        <v>442100</v>
      </c>
      <c r="D522" s="111">
        <f t="shared" si="30"/>
        <v>2283900</v>
      </c>
      <c r="E522" s="108"/>
    </row>
    <row r="523" spans="1:9" s="345" customFormat="1">
      <c r="A523" s="108" t="s">
        <v>3177</v>
      </c>
      <c r="B523" s="111">
        <v>750000</v>
      </c>
      <c r="C523" s="111">
        <v>0</v>
      </c>
      <c r="D523" s="111">
        <f t="shared" si="30"/>
        <v>750000</v>
      </c>
      <c r="E523" s="108"/>
    </row>
    <row r="524" spans="1:9" s="345" customFormat="1">
      <c r="A524" s="108" t="s">
        <v>3181</v>
      </c>
      <c r="B524" s="111">
        <v>750000</v>
      </c>
      <c r="C524" s="111">
        <v>0</v>
      </c>
      <c r="D524" s="111">
        <f t="shared" si="30"/>
        <v>750000</v>
      </c>
      <c r="E524" s="108"/>
    </row>
    <row r="525" spans="1:9" s="345" customFormat="1">
      <c r="A525" s="108" t="s">
        <v>3185</v>
      </c>
      <c r="B525" s="111">
        <v>985329</v>
      </c>
      <c r="C525" s="111">
        <v>0</v>
      </c>
      <c r="D525" s="111">
        <f t="shared" si="30"/>
        <v>985329</v>
      </c>
      <c r="E525" s="108"/>
    </row>
    <row r="526" spans="1:9" s="345" customFormat="1">
      <c r="A526" s="108" t="s">
        <v>3188</v>
      </c>
      <c r="B526" s="111">
        <v>162000</v>
      </c>
      <c r="C526" s="111">
        <v>0</v>
      </c>
      <c r="D526" s="111">
        <f t="shared" si="30"/>
        <v>162000</v>
      </c>
      <c r="E526" s="108"/>
    </row>
    <row r="527" spans="1:9" s="345" customFormat="1">
      <c r="A527" s="108" t="s">
        <v>3192</v>
      </c>
      <c r="B527" s="111">
        <v>500000</v>
      </c>
      <c r="C527" s="111">
        <v>0</v>
      </c>
      <c r="D527" s="111">
        <f t="shared" si="30"/>
        <v>500000</v>
      </c>
      <c r="E527" s="108"/>
    </row>
    <row r="528" spans="1:9" s="345" customFormat="1">
      <c r="A528" s="108" t="s">
        <v>3193</v>
      </c>
      <c r="B528" s="111">
        <v>500000</v>
      </c>
      <c r="C528" s="111">
        <v>0</v>
      </c>
      <c r="D528" s="111">
        <f t="shared" si="30"/>
        <v>500000</v>
      </c>
      <c r="E528" s="108"/>
    </row>
    <row r="529" spans="1:10" s="345" customFormat="1">
      <c r="A529" s="108" t="s">
        <v>3194</v>
      </c>
      <c r="B529" s="111">
        <v>75000</v>
      </c>
      <c r="C529" s="111">
        <v>0</v>
      </c>
      <c r="D529" s="111">
        <f t="shared" si="30"/>
        <v>75000</v>
      </c>
      <c r="E529" s="108"/>
    </row>
    <row r="530" spans="1:10" s="345" customFormat="1">
      <c r="A530" s="108" t="s">
        <v>3195</v>
      </c>
      <c r="B530" s="111">
        <v>600000</v>
      </c>
      <c r="C530" s="111">
        <v>638420</v>
      </c>
      <c r="D530" s="111">
        <f t="shared" si="30"/>
        <v>-38420</v>
      </c>
      <c r="E530" s="108"/>
    </row>
    <row r="531" spans="1:10" s="345" customFormat="1">
      <c r="A531" s="108" t="s">
        <v>3251</v>
      </c>
      <c r="B531" s="111">
        <v>12935800</v>
      </c>
      <c r="C531" s="111">
        <v>61080</v>
      </c>
      <c r="D531" s="111">
        <f t="shared" si="30"/>
        <v>12874720</v>
      </c>
      <c r="E531" s="108"/>
    </row>
    <row r="532" spans="1:10" s="345" customFormat="1">
      <c r="A532" s="108" t="s">
        <v>3205</v>
      </c>
      <c r="B532" s="111">
        <v>1075000</v>
      </c>
      <c r="C532" s="111">
        <v>0</v>
      </c>
      <c r="D532" s="111">
        <f t="shared" si="30"/>
        <v>1075000</v>
      </c>
      <c r="E532" s="108"/>
    </row>
    <row r="533" spans="1:10" s="345" customFormat="1">
      <c r="A533" s="108" t="s">
        <v>3206</v>
      </c>
      <c r="B533" s="111">
        <v>865000</v>
      </c>
      <c r="C533" s="111">
        <v>0</v>
      </c>
      <c r="D533" s="111">
        <f t="shared" si="30"/>
        <v>865000</v>
      </c>
      <c r="E533" s="108"/>
    </row>
    <row r="534" spans="1:10" s="345" customFormat="1">
      <c r="A534" s="108" t="s">
        <v>3207</v>
      </c>
      <c r="B534" s="111">
        <v>137864310</v>
      </c>
      <c r="C534" s="111">
        <v>53390553</v>
      </c>
      <c r="D534" s="111">
        <f t="shared" si="30"/>
        <v>84473757</v>
      </c>
      <c r="E534" s="108"/>
    </row>
    <row r="535" spans="1:10" ht="34.35" customHeight="1">
      <c r="A535" s="39" t="s">
        <v>155</v>
      </c>
      <c r="B535" s="420">
        <f>SUM(B518:B534)</f>
        <v>167467466</v>
      </c>
      <c r="C535" s="420">
        <f t="shared" ref="C535:D535" si="31">SUM(C518:C534)</f>
        <v>54648823</v>
      </c>
      <c r="D535" s="420">
        <f t="shared" si="31"/>
        <v>112818643</v>
      </c>
      <c r="E535" s="48"/>
      <c r="F535" s="345"/>
      <c r="G535" s="345"/>
      <c r="H535" s="442"/>
      <c r="I535" s="442"/>
      <c r="J535" s="442"/>
    </row>
    <row r="536" spans="1:10" ht="34.35" customHeight="1">
      <c r="A536" s="49" t="s">
        <v>156</v>
      </c>
      <c r="B536" s="419"/>
      <c r="C536" s="419"/>
      <c r="D536" s="419"/>
      <c r="E536" s="36"/>
      <c r="H536" s="439"/>
    </row>
    <row r="537" spans="1:10" s="345" customFormat="1">
      <c r="A537" s="108" t="s">
        <v>3216</v>
      </c>
      <c r="B537" s="111">
        <v>17619834</v>
      </c>
      <c r="C537" s="111">
        <v>4131097</v>
      </c>
      <c r="D537" s="111">
        <f>B537-C537</f>
        <v>13488737</v>
      </c>
      <c r="E537" s="108"/>
    </row>
    <row r="538" spans="1:10" ht="34.35" customHeight="1">
      <c r="A538" s="39" t="s">
        <v>157</v>
      </c>
      <c r="B538" s="420">
        <f>SUM(B537)</f>
        <v>17619834</v>
      </c>
      <c r="C538" s="420">
        <f t="shared" ref="C538:D538" si="32">SUM(C537)</f>
        <v>4131097</v>
      </c>
      <c r="D538" s="420">
        <f t="shared" si="32"/>
        <v>13488737</v>
      </c>
      <c r="E538" s="48"/>
      <c r="H538" s="415"/>
      <c r="I538" s="415"/>
      <c r="J538" s="415"/>
    </row>
    <row r="539" spans="1:10" ht="34.35" customHeight="1">
      <c r="A539" s="49" t="s">
        <v>158</v>
      </c>
      <c r="B539" s="419"/>
      <c r="C539" s="419"/>
      <c r="D539" s="419"/>
      <c r="E539" s="36"/>
      <c r="H539" s="439"/>
    </row>
    <row r="540" spans="1:10" s="345" customFormat="1">
      <c r="A540" s="108" t="s">
        <v>3216</v>
      </c>
      <c r="B540" s="111">
        <v>21706922</v>
      </c>
      <c r="C540" s="111">
        <v>914105</v>
      </c>
      <c r="D540" s="111">
        <f>B540-C540</f>
        <v>20792817</v>
      </c>
      <c r="E540" s="108"/>
    </row>
    <row r="541" spans="1:10" ht="34.35" customHeight="1">
      <c r="A541" s="51" t="s">
        <v>159</v>
      </c>
      <c r="B541" s="420">
        <f>SUM(B540)</f>
        <v>21706922</v>
      </c>
      <c r="C541" s="420">
        <f t="shared" ref="C541:D541" si="33">SUM(C540)</f>
        <v>914105</v>
      </c>
      <c r="D541" s="420">
        <f t="shared" si="33"/>
        <v>20792817</v>
      </c>
      <c r="E541" s="48"/>
      <c r="H541" s="415"/>
      <c r="I541" s="415"/>
      <c r="J541" s="415"/>
    </row>
    <row r="542" spans="1:10" ht="34.35" customHeight="1">
      <c r="A542" s="49" t="s">
        <v>160</v>
      </c>
      <c r="B542" s="419"/>
      <c r="C542" s="419"/>
      <c r="D542" s="419"/>
      <c r="E542" s="36"/>
      <c r="H542" s="439"/>
    </row>
    <row r="543" spans="1:10" s="345" customFormat="1">
      <c r="A543" s="108" t="s">
        <v>3217</v>
      </c>
      <c r="B543" s="111">
        <v>-61991685</v>
      </c>
      <c r="C543" s="111">
        <v>0</v>
      </c>
      <c r="D543" s="111">
        <f>B543-C543</f>
        <v>-61991685</v>
      </c>
      <c r="E543" s="108"/>
    </row>
    <row r="544" spans="1:10" s="345" customFormat="1">
      <c r="A544" s="108" t="s">
        <v>3169</v>
      </c>
      <c r="B544" s="111">
        <v>1998340</v>
      </c>
      <c r="C544" s="111">
        <v>0</v>
      </c>
      <c r="D544" s="111">
        <f t="shared" ref="D544:D587" si="34">B544-C544</f>
        <v>1998340</v>
      </c>
      <c r="E544" s="108"/>
    </row>
    <row r="545" spans="1:5" s="345" customFormat="1">
      <c r="A545" s="108" t="s">
        <v>3291</v>
      </c>
      <c r="B545" s="111">
        <v>7500</v>
      </c>
      <c r="C545" s="111">
        <v>0</v>
      </c>
      <c r="D545" s="111">
        <f t="shared" si="34"/>
        <v>7500</v>
      </c>
      <c r="E545" s="108"/>
    </row>
    <row r="546" spans="1:5" s="345" customFormat="1">
      <c r="A546" s="108" t="s">
        <v>3170</v>
      </c>
      <c r="B546" s="111">
        <v>72550</v>
      </c>
      <c r="C546" s="111">
        <v>0</v>
      </c>
      <c r="D546" s="111">
        <f t="shared" si="34"/>
        <v>72550</v>
      </c>
      <c r="E546" s="108"/>
    </row>
    <row r="547" spans="1:5" s="345" customFormat="1">
      <c r="A547" s="108" t="s">
        <v>3171</v>
      </c>
      <c r="B547" s="111">
        <v>542000</v>
      </c>
      <c r="C547" s="111">
        <v>0</v>
      </c>
      <c r="D547" s="111">
        <f t="shared" si="34"/>
        <v>542000</v>
      </c>
      <c r="E547" s="108"/>
    </row>
    <row r="548" spans="1:5" s="345" customFormat="1">
      <c r="A548" s="108" t="s">
        <v>3172</v>
      </c>
      <c r="B548" s="111">
        <v>56750</v>
      </c>
      <c r="C548" s="111">
        <v>0</v>
      </c>
      <c r="D548" s="111">
        <f t="shared" si="34"/>
        <v>56750</v>
      </c>
      <c r="E548" s="108"/>
    </row>
    <row r="549" spans="1:5" s="345" customFormat="1">
      <c r="A549" s="108" t="s">
        <v>3174</v>
      </c>
      <c r="B549" s="111">
        <v>2512625</v>
      </c>
      <c r="C549" s="111">
        <v>0</v>
      </c>
      <c r="D549" s="111">
        <f t="shared" si="34"/>
        <v>2512625</v>
      </c>
      <c r="E549" s="108"/>
    </row>
    <row r="550" spans="1:5" s="345" customFormat="1">
      <c r="A550" s="108" t="s">
        <v>3175</v>
      </c>
      <c r="B550" s="111">
        <v>747750</v>
      </c>
      <c r="C550" s="111">
        <v>0</v>
      </c>
      <c r="D550" s="111">
        <f t="shared" si="34"/>
        <v>747750</v>
      </c>
      <c r="E550" s="108"/>
    </row>
    <row r="551" spans="1:5" s="345" customFormat="1">
      <c r="A551" s="108" t="s">
        <v>3176</v>
      </c>
      <c r="B551" s="111">
        <v>2910425</v>
      </c>
      <c r="C551" s="111">
        <v>448000</v>
      </c>
      <c r="D551" s="111">
        <f t="shared" si="34"/>
        <v>2462425</v>
      </c>
      <c r="E551" s="108"/>
    </row>
    <row r="552" spans="1:5" s="345" customFormat="1">
      <c r="A552" s="108" t="s">
        <v>3181</v>
      </c>
      <c r="B552" s="111">
        <v>440150</v>
      </c>
      <c r="C552" s="111">
        <v>0</v>
      </c>
      <c r="D552" s="111">
        <f t="shared" si="34"/>
        <v>440150</v>
      </c>
      <c r="E552" s="108"/>
    </row>
    <row r="553" spans="1:5" s="345" customFormat="1">
      <c r="A553" s="108" t="s">
        <v>3182</v>
      </c>
      <c r="B553" s="111">
        <v>10000</v>
      </c>
      <c r="C553" s="111">
        <v>0</v>
      </c>
      <c r="D553" s="111">
        <f t="shared" si="34"/>
        <v>10000</v>
      </c>
      <c r="E553" s="108"/>
    </row>
    <row r="554" spans="1:5" s="345" customFormat="1">
      <c r="A554" s="108" t="s">
        <v>3188</v>
      </c>
      <c r="B554" s="111">
        <v>2362300</v>
      </c>
      <c r="C554" s="111">
        <v>0</v>
      </c>
      <c r="D554" s="111">
        <f t="shared" si="34"/>
        <v>2362300</v>
      </c>
      <c r="E554" s="108"/>
    </row>
    <row r="555" spans="1:5" s="345" customFormat="1">
      <c r="A555" s="108" t="s">
        <v>3189</v>
      </c>
      <c r="B555" s="111">
        <v>2876707</v>
      </c>
      <c r="C555" s="111">
        <v>0</v>
      </c>
      <c r="D555" s="111">
        <f t="shared" si="34"/>
        <v>2876707</v>
      </c>
      <c r="E555" s="108"/>
    </row>
    <row r="556" spans="1:5" s="345" customFormat="1">
      <c r="A556" s="108" t="s">
        <v>3219</v>
      </c>
      <c r="B556" s="111">
        <v>15000</v>
      </c>
      <c r="C556" s="111">
        <v>0</v>
      </c>
      <c r="D556" s="111">
        <f t="shared" si="34"/>
        <v>15000</v>
      </c>
      <c r="E556" s="108"/>
    </row>
    <row r="557" spans="1:5" s="345" customFormat="1">
      <c r="A557" s="108" t="s">
        <v>3220</v>
      </c>
      <c r="B557" s="111">
        <v>1461910</v>
      </c>
      <c r="C557" s="111">
        <v>0</v>
      </c>
      <c r="D557" s="111">
        <f t="shared" si="34"/>
        <v>1461910</v>
      </c>
      <c r="E557" s="108"/>
    </row>
    <row r="558" spans="1:5" s="345" customFormat="1">
      <c r="A558" s="108" t="s">
        <v>3292</v>
      </c>
      <c r="B558" s="111">
        <v>110750</v>
      </c>
      <c r="C558" s="111">
        <v>0</v>
      </c>
      <c r="D558" s="111">
        <f t="shared" si="34"/>
        <v>110750</v>
      </c>
      <c r="E558" s="108"/>
    </row>
    <row r="559" spans="1:5" s="345" customFormat="1">
      <c r="A559" s="108" t="s">
        <v>3293</v>
      </c>
      <c r="B559" s="111">
        <v>81550</v>
      </c>
      <c r="C559" s="111">
        <v>0</v>
      </c>
      <c r="D559" s="111">
        <f t="shared" si="34"/>
        <v>81550</v>
      </c>
      <c r="E559" s="108"/>
    </row>
    <row r="560" spans="1:5" s="345" customFormat="1">
      <c r="A560" s="108" t="s">
        <v>3221</v>
      </c>
      <c r="B560" s="111">
        <v>606400</v>
      </c>
      <c r="C560" s="111">
        <v>0</v>
      </c>
      <c r="D560" s="111">
        <f t="shared" si="34"/>
        <v>606400</v>
      </c>
      <c r="E560" s="108"/>
    </row>
    <row r="561" spans="1:5" s="345" customFormat="1">
      <c r="A561" s="108" t="s">
        <v>3276</v>
      </c>
      <c r="B561" s="111">
        <v>1000000</v>
      </c>
      <c r="C561" s="111">
        <v>0</v>
      </c>
      <c r="D561" s="111">
        <f t="shared" si="34"/>
        <v>1000000</v>
      </c>
      <c r="E561" s="108"/>
    </row>
    <row r="562" spans="1:5" s="345" customFormat="1">
      <c r="A562" s="108" t="s">
        <v>3222</v>
      </c>
      <c r="B562" s="111">
        <v>55150</v>
      </c>
      <c r="C562" s="111">
        <v>0</v>
      </c>
      <c r="D562" s="111">
        <f t="shared" si="34"/>
        <v>55150</v>
      </c>
      <c r="E562" s="108"/>
    </row>
    <row r="563" spans="1:5" s="345" customFormat="1">
      <c r="A563" s="108" t="s">
        <v>3223</v>
      </c>
      <c r="B563" s="111">
        <v>250000</v>
      </c>
      <c r="C563" s="111">
        <v>0</v>
      </c>
      <c r="D563" s="111">
        <f t="shared" si="34"/>
        <v>250000</v>
      </c>
      <c r="E563" s="108"/>
    </row>
    <row r="564" spans="1:5" s="345" customFormat="1">
      <c r="A564" s="108" t="s">
        <v>3224</v>
      </c>
      <c r="B564" s="111">
        <v>127150</v>
      </c>
      <c r="C564" s="111">
        <v>0</v>
      </c>
      <c r="D564" s="111">
        <f t="shared" si="34"/>
        <v>127150</v>
      </c>
      <c r="E564" s="108"/>
    </row>
    <row r="565" spans="1:5" s="345" customFormat="1">
      <c r="A565" s="108" t="s">
        <v>3226</v>
      </c>
      <c r="B565" s="111">
        <v>69150</v>
      </c>
      <c r="C565" s="111">
        <v>0</v>
      </c>
      <c r="D565" s="111">
        <f t="shared" si="34"/>
        <v>69150</v>
      </c>
      <c r="E565" s="108"/>
    </row>
    <row r="566" spans="1:5" s="345" customFormat="1">
      <c r="A566" s="108" t="s">
        <v>3248</v>
      </c>
      <c r="B566" s="111">
        <v>20975</v>
      </c>
      <c r="C566" s="111">
        <v>0</v>
      </c>
      <c r="D566" s="111">
        <f t="shared" si="34"/>
        <v>20975</v>
      </c>
      <c r="E566" s="108"/>
    </row>
    <row r="567" spans="1:5" s="345" customFormat="1">
      <c r="A567" s="108" t="s">
        <v>3192</v>
      </c>
      <c r="B567" s="111">
        <v>2977700</v>
      </c>
      <c r="C567" s="111">
        <v>0</v>
      </c>
      <c r="D567" s="111">
        <f t="shared" si="34"/>
        <v>2977700</v>
      </c>
      <c r="E567" s="108"/>
    </row>
    <row r="568" spans="1:5" s="345" customFormat="1">
      <c r="A568" s="108" t="s">
        <v>3193</v>
      </c>
      <c r="B568" s="111">
        <v>898450</v>
      </c>
      <c r="C568" s="111">
        <v>0</v>
      </c>
      <c r="D568" s="111">
        <f t="shared" si="34"/>
        <v>898450</v>
      </c>
      <c r="E568" s="108"/>
    </row>
    <row r="569" spans="1:5" s="345" customFormat="1">
      <c r="A569" s="108" t="s">
        <v>3194</v>
      </c>
      <c r="B569" s="111">
        <v>1732911</v>
      </c>
      <c r="C569" s="111">
        <v>0</v>
      </c>
      <c r="D569" s="111">
        <f t="shared" si="34"/>
        <v>1732911</v>
      </c>
      <c r="E569" s="108"/>
    </row>
    <row r="570" spans="1:5" s="345" customFormat="1">
      <c r="A570" s="108" t="s">
        <v>3211</v>
      </c>
      <c r="B570" s="111">
        <v>1797500</v>
      </c>
      <c r="C570" s="111">
        <v>0</v>
      </c>
      <c r="D570" s="111">
        <f t="shared" si="34"/>
        <v>1797500</v>
      </c>
      <c r="E570" s="108"/>
    </row>
    <row r="571" spans="1:5" s="345" customFormat="1">
      <c r="A571" s="108" t="s">
        <v>3294</v>
      </c>
      <c r="B571" s="111">
        <v>343050</v>
      </c>
      <c r="C571" s="111">
        <v>0</v>
      </c>
      <c r="D571" s="111">
        <f t="shared" si="34"/>
        <v>343050</v>
      </c>
      <c r="E571" s="108"/>
    </row>
    <row r="572" spans="1:5" s="345" customFormat="1">
      <c r="A572" s="108" t="s">
        <v>3196</v>
      </c>
      <c r="B572" s="111">
        <v>45550</v>
      </c>
      <c r="C572" s="111">
        <v>0</v>
      </c>
      <c r="D572" s="111">
        <f t="shared" si="34"/>
        <v>45550</v>
      </c>
      <c r="E572" s="108"/>
    </row>
    <row r="573" spans="1:5" s="345" customFormat="1">
      <c r="A573" s="108" t="s">
        <v>3199</v>
      </c>
      <c r="B573" s="111">
        <v>259750</v>
      </c>
      <c r="C573" s="111">
        <v>0</v>
      </c>
      <c r="D573" s="111">
        <f t="shared" si="34"/>
        <v>259750</v>
      </c>
      <c r="E573" s="108"/>
    </row>
    <row r="574" spans="1:5" s="345" customFormat="1">
      <c r="A574" s="108" t="s">
        <v>3227</v>
      </c>
      <c r="B574" s="111">
        <v>207500</v>
      </c>
      <c r="C574" s="111">
        <v>0</v>
      </c>
      <c r="D574" s="111">
        <f t="shared" si="34"/>
        <v>207500</v>
      </c>
      <c r="E574" s="108"/>
    </row>
    <row r="575" spans="1:5" s="345" customFormat="1">
      <c r="A575" s="108" t="s">
        <v>3273</v>
      </c>
      <c r="B575" s="111">
        <v>15450</v>
      </c>
      <c r="C575" s="111">
        <v>0</v>
      </c>
      <c r="D575" s="111">
        <f t="shared" si="34"/>
        <v>15450</v>
      </c>
      <c r="E575" s="108"/>
    </row>
    <row r="576" spans="1:5" s="345" customFormat="1">
      <c r="A576" s="108" t="s">
        <v>3200</v>
      </c>
      <c r="B576" s="111">
        <v>235450</v>
      </c>
      <c r="C576" s="111">
        <v>0</v>
      </c>
      <c r="D576" s="111">
        <f t="shared" si="34"/>
        <v>235450</v>
      </c>
      <c r="E576" s="108"/>
    </row>
    <row r="577" spans="1:9" s="345" customFormat="1">
      <c r="A577" s="108" t="s">
        <v>3228</v>
      </c>
      <c r="B577" s="111">
        <v>261700</v>
      </c>
      <c r="C577" s="111">
        <v>0</v>
      </c>
      <c r="D577" s="111">
        <f t="shared" si="34"/>
        <v>261700</v>
      </c>
      <c r="E577" s="108"/>
    </row>
    <row r="578" spans="1:9" s="345" customFormat="1">
      <c r="A578" s="108" t="s">
        <v>3201</v>
      </c>
      <c r="B578" s="111">
        <v>317150</v>
      </c>
      <c r="C578" s="111">
        <v>0</v>
      </c>
      <c r="D578" s="111">
        <f t="shared" si="34"/>
        <v>317150</v>
      </c>
      <c r="E578" s="108"/>
    </row>
    <row r="579" spans="1:9" s="345" customFormat="1">
      <c r="A579" s="108" t="s">
        <v>3202</v>
      </c>
      <c r="B579" s="111">
        <v>265675</v>
      </c>
      <c r="C579" s="111">
        <v>0</v>
      </c>
      <c r="D579" s="111">
        <f t="shared" si="34"/>
        <v>265675</v>
      </c>
      <c r="E579" s="108"/>
    </row>
    <row r="580" spans="1:9" s="345" customFormat="1">
      <c r="A580" s="108" t="s">
        <v>3216</v>
      </c>
      <c r="B580" s="111">
        <v>39056750</v>
      </c>
      <c r="C580" s="111">
        <v>4154825</v>
      </c>
      <c r="D580" s="111">
        <f t="shared" si="34"/>
        <v>34901925</v>
      </c>
      <c r="E580" s="108"/>
    </row>
    <row r="581" spans="1:9" s="345" customFormat="1">
      <c r="A581" s="108" t="s">
        <v>3295</v>
      </c>
      <c r="B581" s="111">
        <v>489900</v>
      </c>
      <c r="C581" s="111">
        <v>0</v>
      </c>
      <c r="D581" s="111">
        <f t="shared" si="34"/>
        <v>489900</v>
      </c>
      <c r="E581" s="108"/>
    </row>
    <row r="582" spans="1:9" s="345" customFormat="1">
      <c r="A582" s="108" t="s">
        <v>3229</v>
      </c>
      <c r="B582" s="111">
        <v>118325</v>
      </c>
      <c r="C582" s="111">
        <v>0</v>
      </c>
      <c r="D582" s="111">
        <f t="shared" si="34"/>
        <v>118325</v>
      </c>
      <c r="E582" s="108"/>
    </row>
    <row r="583" spans="1:9" s="345" customFormat="1">
      <c r="A583" s="108" t="s">
        <v>3205</v>
      </c>
      <c r="B583" s="111">
        <v>423725</v>
      </c>
      <c r="C583" s="111">
        <v>0</v>
      </c>
      <c r="D583" s="111">
        <f t="shared" si="34"/>
        <v>423725</v>
      </c>
      <c r="E583" s="108"/>
    </row>
    <row r="584" spans="1:9" s="345" customFormat="1">
      <c r="A584" s="108" t="s">
        <v>3206</v>
      </c>
      <c r="B584" s="111">
        <v>1281250</v>
      </c>
      <c r="C584" s="111">
        <v>0</v>
      </c>
      <c r="D584" s="111">
        <f t="shared" si="34"/>
        <v>1281250</v>
      </c>
      <c r="E584" s="108"/>
    </row>
    <row r="585" spans="1:9" s="345" customFormat="1">
      <c r="A585" s="108" t="s">
        <v>3230</v>
      </c>
      <c r="B585" s="111">
        <v>172000</v>
      </c>
      <c r="C585" s="111">
        <v>0</v>
      </c>
      <c r="D585" s="111">
        <f t="shared" si="34"/>
        <v>172000</v>
      </c>
      <c r="E585" s="108"/>
    </row>
    <row r="586" spans="1:9" s="345" customFormat="1">
      <c r="A586" s="108" t="s">
        <v>3231</v>
      </c>
      <c r="B586" s="111">
        <v>317675</v>
      </c>
      <c r="C586" s="111">
        <v>0</v>
      </c>
      <c r="D586" s="111">
        <f t="shared" si="34"/>
        <v>317675</v>
      </c>
      <c r="E586" s="108"/>
    </row>
    <row r="587" spans="1:9" s="345" customFormat="1">
      <c r="A587" s="108" t="s">
        <v>3207</v>
      </c>
      <c r="B587" s="111">
        <v>1000000</v>
      </c>
      <c r="C587" s="111">
        <v>0</v>
      </c>
      <c r="D587" s="111">
        <f t="shared" si="34"/>
        <v>1000000</v>
      </c>
      <c r="E587" s="108"/>
    </row>
    <row r="588" spans="1:9" ht="34.35" customHeight="1">
      <c r="A588" s="39" t="s">
        <v>161</v>
      </c>
      <c r="B588" s="420">
        <f>SUM(B543:B587)</f>
        <v>8560908</v>
      </c>
      <c r="C588" s="420">
        <f t="shared" ref="C588:D588" si="35">SUM(C543:C587)</f>
        <v>4602825</v>
      </c>
      <c r="D588" s="420">
        <f t="shared" si="35"/>
        <v>3958083</v>
      </c>
      <c r="E588" s="48"/>
      <c r="G588" s="415"/>
      <c r="H588" s="415"/>
      <c r="I588" s="415"/>
    </row>
    <row r="589" spans="1:9" ht="34.35" customHeight="1">
      <c r="A589" s="430" t="s">
        <v>0</v>
      </c>
      <c r="B589" s="431">
        <f>B588+B541+B538+B535+B516+B513+B510+B482+B449+B407+B383+B357+B325+B284+B251+B207+B146+B103+B73+B49</f>
        <v>4650839312</v>
      </c>
      <c r="C589" s="431">
        <f>C588+C541+C538+C535+C516+C513+C510+C482+C449+C407+C383+C357+C325+C284+C251+C207+C146+C103+C73+C49</f>
        <v>2706375960</v>
      </c>
      <c r="D589" s="431">
        <f>D588+D541+D538+D535+D516+D513+D510+D482+D449+D407+D383+D357+D325+D284+D251+D207+D146+D103+D73+D49</f>
        <v>1944463352</v>
      </c>
      <c r="E589" s="432"/>
      <c r="G589" s="443"/>
      <c r="H589" s="415"/>
      <c r="I589" s="415"/>
    </row>
    <row r="590" spans="1:9">
      <c r="G590" s="439"/>
      <c r="H590" s="439"/>
      <c r="I590" s="439"/>
    </row>
    <row r="591" spans="1:9">
      <c r="A591" s="618" t="s">
        <v>86</v>
      </c>
      <c r="B591" s="618"/>
      <c r="C591" s="618"/>
      <c r="D591" s="618"/>
      <c r="E591" s="618"/>
    </row>
    <row r="594" spans="1:5">
      <c r="A594" s="433" t="s">
        <v>50</v>
      </c>
      <c r="B594" s="434"/>
      <c r="C594" s="434"/>
      <c r="D594" s="435" t="s">
        <v>5</v>
      </c>
      <c r="E594" s="436"/>
    </row>
    <row r="595" spans="1:5">
      <c r="A595" s="437" t="s">
        <v>110</v>
      </c>
      <c r="B595" s="417"/>
      <c r="C595" s="417"/>
      <c r="D595" s="417"/>
    </row>
    <row r="596" spans="1:5">
      <c r="A596" s="32"/>
      <c r="B596" s="417"/>
      <c r="C596" s="417"/>
      <c r="D596" s="417"/>
    </row>
    <row r="597" spans="1:5">
      <c r="A597" s="433" t="s">
        <v>108</v>
      </c>
      <c r="B597" s="434"/>
      <c r="C597" s="434"/>
      <c r="D597" s="417"/>
    </row>
    <row r="600" spans="1:5">
      <c r="A600" s="436" t="s">
        <v>109</v>
      </c>
      <c r="B600" s="435"/>
      <c r="C600" s="435"/>
      <c r="D600" s="435" t="s">
        <v>5</v>
      </c>
      <c r="E600" s="436"/>
    </row>
    <row r="601" spans="1:5">
      <c r="A601" s="437" t="s">
        <v>110</v>
      </c>
    </row>
    <row r="603" spans="1:5">
      <c r="A603" s="433" t="s">
        <v>108</v>
      </c>
      <c r="B603" s="434"/>
      <c r="C603" s="434"/>
    </row>
  </sheetData>
  <mergeCells count="6">
    <mergeCell ref="E5:E6"/>
    <mergeCell ref="A591:E591"/>
    <mergeCell ref="A5:A6"/>
    <mergeCell ref="A2:E2"/>
    <mergeCell ref="A3:E3"/>
    <mergeCell ref="A4:B4"/>
  </mergeCells>
  <pageMargins left="0.51181102362204722" right="0.74803149606299213" top="0.51181102362204722" bottom="0.98425196850393704" header="0.51181102362204722" footer="0.51181102362204722"/>
  <pageSetup paperSize="9" scale="62" fitToHeight="0"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5"/>
  <sheetViews>
    <sheetView topLeftCell="A457" zoomScaleNormal="100" workbookViewId="0">
      <selection activeCell="A445" sqref="A445"/>
    </sheetView>
  </sheetViews>
  <sheetFormatPr defaultColWidth="9.140625" defaultRowHeight="15.75"/>
  <cols>
    <col min="1" max="1" width="84.5703125" style="33" customWidth="1"/>
    <col min="2" max="2" width="19.140625" style="33" customWidth="1"/>
    <col min="3" max="3" width="18.140625" style="33" customWidth="1"/>
    <col min="4" max="4" width="20.42578125" style="33" customWidth="1"/>
    <col min="5" max="5" width="42.140625" style="33" customWidth="1"/>
    <col min="6" max="6" width="19.85546875" style="33" customWidth="1"/>
    <col min="7" max="7" width="18.42578125" style="33" bestFit="1" customWidth="1"/>
    <col min="8" max="10" width="16.5703125" style="33" bestFit="1" customWidth="1"/>
    <col min="11" max="16384" width="9.140625" style="33"/>
  </cols>
  <sheetData>
    <row r="1" spans="1:9" s="32" customFormat="1">
      <c r="A1" s="445" t="s">
        <v>3</v>
      </c>
      <c r="B1" s="33"/>
      <c r="C1" s="33"/>
      <c r="D1" s="33"/>
      <c r="E1" s="33"/>
    </row>
    <row r="2" spans="1:9" s="32" customFormat="1">
      <c r="A2" s="615" t="s">
        <v>119</v>
      </c>
      <c r="B2" s="615"/>
      <c r="C2" s="615"/>
      <c r="D2" s="615"/>
      <c r="E2" s="615"/>
    </row>
    <row r="3" spans="1:9" s="32" customFormat="1">
      <c r="A3" s="615" t="s">
        <v>162</v>
      </c>
      <c r="B3" s="615"/>
      <c r="C3" s="615"/>
      <c r="D3" s="615"/>
      <c r="E3" s="615"/>
    </row>
    <row r="4" spans="1:9" s="32" customFormat="1" ht="16.5" thickBot="1">
      <c r="A4" s="620" t="s">
        <v>121</v>
      </c>
      <c r="B4" s="620"/>
      <c r="E4" s="33"/>
    </row>
    <row r="5" spans="1:9" s="438" customFormat="1" ht="47.25">
      <c r="A5" s="617" t="s">
        <v>11</v>
      </c>
      <c r="B5" s="446" t="s">
        <v>113</v>
      </c>
      <c r="C5" s="446" t="s">
        <v>79</v>
      </c>
      <c r="D5" s="446" t="s">
        <v>24</v>
      </c>
      <c r="E5" s="617" t="s">
        <v>85</v>
      </c>
    </row>
    <row r="6" spans="1:9" s="438" customFormat="1">
      <c r="A6" s="617"/>
      <c r="B6" s="446" t="s">
        <v>21</v>
      </c>
      <c r="C6" s="446" t="s">
        <v>22</v>
      </c>
      <c r="D6" s="446" t="s">
        <v>23</v>
      </c>
      <c r="E6" s="619"/>
    </row>
    <row r="7" spans="1:9">
      <c r="A7" s="34" t="s">
        <v>122</v>
      </c>
      <c r="B7" s="35"/>
      <c r="C7" s="35"/>
      <c r="D7" s="35"/>
      <c r="E7" s="36"/>
    </row>
    <row r="8" spans="1:9" s="345" customFormat="1">
      <c r="A8" s="469" t="s">
        <v>3554</v>
      </c>
      <c r="B8" s="50">
        <v>5000000</v>
      </c>
      <c r="C8" s="472">
        <v>0</v>
      </c>
      <c r="D8" s="383">
        <f>B8-C8</f>
        <v>5000000</v>
      </c>
      <c r="E8" s="108"/>
    </row>
    <row r="9" spans="1:9" s="345" customFormat="1">
      <c r="A9" s="469" t="s">
        <v>3555</v>
      </c>
      <c r="B9" s="50">
        <v>5000000</v>
      </c>
      <c r="C9" s="472">
        <v>0</v>
      </c>
      <c r="D9" s="383">
        <f t="shared" ref="D9:D10" si="0">B9-C9</f>
        <v>5000000</v>
      </c>
      <c r="E9" s="108"/>
    </row>
    <row r="10" spans="1:9" s="345" customFormat="1">
      <c r="A10" s="469" t="s">
        <v>3556</v>
      </c>
      <c r="B10" s="50">
        <v>15114034</v>
      </c>
      <c r="C10" s="472">
        <v>0</v>
      </c>
      <c r="D10" s="383">
        <f t="shared" si="0"/>
        <v>15114034</v>
      </c>
      <c r="E10" s="108"/>
    </row>
    <row r="11" spans="1:9">
      <c r="A11" s="52" t="s">
        <v>3962</v>
      </c>
      <c r="B11" s="53">
        <f>SUM(B8:B10)</f>
        <v>25114034</v>
      </c>
      <c r="C11" s="53">
        <f t="shared" ref="C11:D11" si="1">SUM(C8:C10)</f>
        <v>0</v>
      </c>
      <c r="D11" s="53">
        <f t="shared" si="1"/>
        <v>25114034</v>
      </c>
      <c r="E11" s="54"/>
      <c r="G11" s="415">
        <v>25114034</v>
      </c>
      <c r="H11" s="415">
        <v>0</v>
      </c>
      <c r="I11" s="415">
        <v>25114034</v>
      </c>
    </row>
    <row r="12" spans="1:9" s="425" customFormat="1">
      <c r="A12" s="44" t="s">
        <v>124</v>
      </c>
      <c r="B12" s="57"/>
      <c r="C12" s="57"/>
      <c r="D12" s="58"/>
      <c r="E12" s="59"/>
      <c r="G12" s="441"/>
      <c r="H12" s="441"/>
      <c r="I12" s="441"/>
    </row>
    <row r="13" spans="1:9" s="345" customFormat="1">
      <c r="A13" s="469" t="s">
        <v>3557</v>
      </c>
      <c r="B13" s="50">
        <v>-950000</v>
      </c>
      <c r="C13" s="472">
        <v>0</v>
      </c>
      <c r="D13" s="383">
        <f t="shared" ref="D13:D45" si="2">B13-C13</f>
        <v>-950000</v>
      </c>
      <c r="E13" s="108"/>
    </row>
    <row r="14" spans="1:9" s="345" customFormat="1">
      <c r="A14" s="469" t="s">
        <v>3558</v>
      </c>
      <c r="B14" s="50">
        <v>-2375000</v>
      </c>
      <c r="C14" s="472">
        <v>0</v>
      </c>
      <c r="D14" s="383">
        <f t="shared" si="2"/>
        <v>-2375000</v>
      </c>
      <c r="E14" s="108"/>
    </row>
    <row r="15" spans="1:9" s="345" customFormat="1">
      <c r="A15" s="469" t="s">
        <v>3559</v>
      </c>
      <c r="B15" s="50">
        <v>-2375000</v>
      </c>
      <c r="C15" s="472">
        <v>0</v>
      </c>
      <c r="D15" s="383">
        <f t="shared" si="2"/>
        <v>-2375000</v>
      </c>
      <c r="E15" s="108"/>
    </row>
    <row r="16" spans="1:9" s="345" customFormat="1">
      <c r="A16" s="469" t="s">
        <v>3560</v>
      </c>
      <c r="B16" s="50">
        <v>-4750000</v>
      </c>
      <c r="C16" s="472">
        <v>0</v>
      </c>
      <c r="D16" s="383">
        <f t="shared" si="2"/>
        <v>-4750000</v>
      </c>
      <c r="E16" s="108"/>
    </row>
    <row r="17" spans="1:5" s="345" customFormat="1">
      <c r="A17" s="469" t="s">
        <v>3561</v>
      </c>
      <c r="B17" s="50">
        <v>6800000</v>
      </c>
      <c r="C17" s="72">
        <v>4220211</v>
      </c>
      <c r="D17" s="383">
        <f t="shared" si="2"/>
        <v>2579789</v>
      </c>
      <c r="E17" s="108"/>
    </row>
    <row r="18" spans="1:5" s="345" customFormat="1" ht="31.5">
      <c r="A18" s="469" t="s">
        <v>3562</v>
      </c>
      <c r="B18" s="50">
        <v>5918919</v>
      </c>
      <c r="C18" s="472">
        <v>0</v>
      </c>
      <c r="D18" s="383">
        <f t="shared" si="2"/>
        <v>5918919</v>
      </c>
      <c r="E18" s="108"/>
    </row>
    <row r="19" spans="1:5" s="345" customFormat="1">
      <c r="A19" s="469" t="s">
        <v>3563</v>
      </c>
      <c r="B19" s="50">
        <v>78108552</v>
      </c>
      <c r="C19" s="72">
        <v>65327824</v>
      </c>
      <c r="D19" s="383">
        <f t="shared" si="2"/>
        <v>12780728</v>
      </c>
      <c r="E19" s="108"/>
    </row>
    <row r="20" spans="1:5" s="345" customFormat="1">
      <c r="A20" s="469" t="s">
        <v>3564</v>
      </c>
      <c r="B20" s="50">
        <v>2750000</v>
      </c>
      <c r="C20" s="472">
        <v>0</v>
      </c>
      <c r="D20" s="383">
        <f t="shared" si="2"/>
        <v>2750000</v>
      </c>
      <c r="E20" s="108"/>
    </row>
    <row r="21" spans="1:5" s="345" customFormat="1">
      <c r="A21" s="469" t="s">
        <v>3565</v>
      </c>
      <c r="B21" s="50">
        <v>-600000</v>
      </c>
      <c r="C21" s="472">
        <v>0</v>
      </c>
      <c r="D21" s="383">
        <f t="shared" si="2"/>
        <v>-600000</v>
      </c>
      <c r="E21" s="108"/>
    </row>
    <row r="22" spans="1:5" s="345" customFormat="1">
      <c r="A22" s="469" t="s">
        <v>3566</v>
      </c>
      <c r="B22" s="50">
        <v>5000000</v>
      </c>
      <c r="C22" s="472">
        <v>0</v>
      </c>
      <c r="D22" s="383">
        <f t="shared" si="2"/>
        <v>5000000</v>
      </c>
      <c r="E22" s="108"/>
    </row>
    <row r="23" spans="1:5" s="345" customFormat="1">
      <c r="A23" s="469" t="s">
        <v>3567</v>
      </c>
      <c r="B23" s="50">
        <v>2400000</v>
      </c>
      <c r="C23" s="472">
        <v>0</v>
      </c>
      <c r="D23" s="383">
        <f t="shared" si="2"/>
        <v>2400000</v>
      </c>
      <c r="E23" s="108"/>
    </row>
    <row r="24" spans="1:5" s="345" customFormat="1">
      <c r="A24" s="469" t="s">
        <v>3568</v>
      </c>
      <c r="B24" s="50">
        <v>1500000</v>
      </c>
      <c r="C24" s="472">
        <v>0</v>
      </c>
      <c r="D24" s="383">
        <f t="shared" si="2"/>
        <v>1500000</v>
      </c>
      <c r="E24" s="108"/>
    </row>
    <row r="25" spans="1:5" s="345" customFormat="1">
      <c r="A25" s="469" t="s">
        <v>3569</v>
      </c>
      <c r="B25" s="50">
        <v>5000000</v>
      </c>
      <c r="C25" s="472">
        <v>0</v>
      </c>
      <c r="D25" s="383">
        <f t="shared" si="2"/>
        <v>5000000</v>
      </c>
      <c r="E25" s="108"/>
    </row>
    <row r="26" spans="1:5" s="345" customFormat="1">
      <c r="A26" s="469" t="s">
        <v>3570</v>
      </c>
      <c r="B26" s="50">
        <v>2000000</v>
      </c>
      <c r="C26" s="472">
        <v>0</v>
      </c>
      <c r="D26" s="383">
        <f t="shared" si="2"/>
        <v>2000000</v>
      </c>
      <c r="E26" s="108"/>
    </row>
    <row r="27" spans="1:5" s="345" customFormat="1">
      <c r="A27" s="469" t="s">
        <v>3571</v>
      </c>
      <c r="B27" s="50">
        <v>-800000</v>
      </c>
      <c r="C27" s="472">
        <v>0</v>
      </c>
      <c r="D27" s="383">
        <f t="shared" si="2"/>
        <v>-800000</v>
      </c>
      <c r="E27" s="108"/>
    </row>
    <row r="28" spans="1:5" s="345" customFormat="1">
      <c r="A28" s="469" t="s">
        <v>3572</v>
      </c>
      <c r="B28" s="50">
        <v>-600000</v>
      </c>
      <c r="C28" s="472">
        <v>0</v>
      </c>
      <c r="D28" s="383">
        <f t="shared" si="2"/>
        <v>-600000</v>
      </c>
      <c r="E28" s="108"/>
    </row>
    <row r="29" spans="1:5" s="345" customFormat="1">
      <c r="A29" s="469" t="s">
        <v>3573</v>
      </c>
      <c r="B29" s="50">
        <v>5285000</v>
      </c>
      <c r="C29" s="472">
        <v>0</v>
      </c>
      <c r="D29" s="383">
        <f t="shared" si="2"/>
        <v>5285000</v>
      </c>
      <c r="E29" s="108"/>
    </row>
    <row r="30" spans="1:5" s="345" customFormat="1">
      <c r="A30" s="469" t="s">
        <v>3574</v>
      </c>
      <c r="B30" s="50">
        <v>-500000</v>
      </c>
      <c r="C30" s="472">
        <v>0</v>
      </c>
      <c r="D30" s="383">
        <f t="shared" si="2"/>
        <v>-500000</v>
      </c>
      <c r="E30" s="108"/>
    </row>
    <row r="31" spans="1:5" s="345" customFormat="1">
      <c r="A31" s="469" t="s">
        <v>3575</v>
      </c>
      <c r="B31" s="50">
        <v>-500000</v>
      </c>
      <c r="C31" s="472">
        <v>0</v>
      </c>
      <c r="D31" s="383">
        <f t="shared" si="2"/>
        <v>-500000</v>
      </c>
      <c r="E31" s="108"/>
    </row>
    <row r="32" spans="1:5" s="345" customFormat="1">
      <c r="A32" s="469" t="s">
        <v>3576</v>
      </c>
      <c r="B32" s="50">
        <v>3500000</v>
      </c>
      <c r="C32" s="472">
        <v>0</v>
      </c>
      <c r="D32" s="383">
        <f t="shared" si="2"/>
        <v>3500000</v>
      </c>
      <c r="E32" s="108"/>
    </row>
    <row r="33" spans="1:9" s="345" customFormat="1">
      <c r="A33" s="469" t="s">
        <v>3577</v>
      </c>
      <c r="B33" s="50">
        <v>3500000</v>
      </c>
      <c r="C33" s="472">
        <v>0</v>
      </c>
      <c r="D33" s="383">
        <f t="shared" si="2"/>
        <v>3500000</v>
      </c>
      <c r="E33" s="108"/>
    </row>
    <row r="34" spans="1:9" s="345" customFormat="1">
      <c r="A34" s="469" t="s">
        <v>3578</v>
      </c>
      <c r="B34" s="50">
        <v>-2000000</v>
      </c>
      <c r="C34" s="472">
        <v>0</v>
      </c>
      <c r="D34" s="383">
        <f t="shared" si="2"/>
        <v>-2000000</v>
      </c>
      <c r="E34" s="108"/>
    </row>
    <row r="35" spans="1:9" s="345" customFormat="1">
      <c r="A35" s="469" t="s">
        <v>3579</v>
      </c>
      <c r="B35" s="50">
        <v>-2000000</v>
      </c>
      <c r="C35" s="472">
        <v>0</v>
      </c>
      <c r="D35" s="383">
        <f t="shared" si="2"/>
        <v>-2000000</v>
      </c>
      <c r="E35" s="108"/>
    </row>
    <row r="36" spans="1:9" s="345" customFormat="1">
      <c r="A36" s="469" t="s">
        <v>3580</v>
      </c>
      <c r="B36" s="50">
        <v>2000000</v>
      </c>
      <c r="C36" s="472">
        <v>0</v>
      </c>
      <c r="D36" s="383">
        <f t="shared" si="2"/>
        <v>2000000</v>
      </c>
      <c r="E36" s="108"/>
    </row>
    <row r="37" spans="1:9" s="345" customFormat="1">
      <c r="A37" s="469" t="s">
        <v>3581</v>
      </c>
      <c r="B37" s="50">
        <v>-1500000</v>
      </c>
      <c r="C37" s="472">
        <v>0</v>
      </c>
      <c r="D37" s="383">
        <f t="shared" si="2"/>
        <v>-1500000</v>
      </c>
      <c r="E37" s="108"/>
    </row>
    <row r="38" spans="1:9" s="345" customFormat="1">
      <c r="A38" s="469" t="s">
        <v>3582</v>
      </c>
      <c r="B38" s="50">
        <v>1160000</v>
      </c>
      <c r="C38" s="472">
        <v>0</v>
      </c>
      <c r="D38" s="383">
        <f t="shared" si="2"/>
        <v>1160000</v>
      </c>
      <c r="E38" s="108"/>
    </row>
    <row r="39" spans="1:9" s="345" customFormat="1">
      <c r="A39" s="469" t="s">
        <v>3583</v>
      </c>
      <c r="B39" s="50">
        <v>2000000</v>
      </c>
      <c r="C39" s="472">
        <v>0</v>
      </c>
      <c r="D39" s="383">
        <f t="shared" si="2"/>
        <v>2000000</v>
      </c>
      <c r="E39" s="108"/>
    </row>
    <row r="40" spans="1:9" s="345" customFormat="1">
      <c r="A40" s="469" t="s">
        <v>3584</v>
      </c>
      <c r="B40" s="50">
        <v>4600000</v>
      </c>
      <c r="C40" s="472">
        <v>0</v>
      </c>
      <c r="D40" s="383">
        <f t="shared" si="2"/>
        <v>4600000</v>
      </c>
      <c r="E40" s="108"/>
    </row>
    <row r="41" spans="1:9" s="345" customFormat="1">
      <c r="A41" s="469" t="s">
        <v>3585</v>
      </c>
      <c r="B41" s="50">
        <v>-2400000</v>
      </c>
      <c r="C41" s="472">
        <v>0</v>
      </c>
      <c r="D41" s="383">
        <f t="shared" si="2"/>
        <v>-2400000</v>
      </c>
      <c r="E41" s="108"/>
    </row>
    <row r="42" spans="1:9" s="345" customFormat="1">
      <c r="A42" s="469" t="s">
        <v>3586</v>
      </c>
      <c r="B42" s="50">
        <v>-800000</v>
      </c>
      <c r="C42" s="472">
        <v>0</v>
      </c>
      <c r="D42" s="383">
        <f t="shared" si="2"/>
        <v>-800000</v>
      </c>
      <c r="E42" s="108"/>
    </row>
    <row r="43" spans="1:9" s="345" customFormat="1">
      <c r="A43" s="469" t="s">
        <v>3587</v>
      </c>
      <c r="B43" s="50">
        <v>1000000</v>
      </c>
      <c r="C43" s="472">
        <v>0</v>
      </c>
      <c r="D43" s="383">
        <f t="shared" si="2"/>
        <v>1000000</v>
      </c>
      <c r="E43" s="108"/>
    </row>
    <row r="44" spans="1:9" s="345" customFormat="1">
      <c r="A44" s="469" t="s">
        <v>3588</v>
      </c>
      <c r="B44" s="50">
        <v>-5628000</v>
      </c>
      <c r="C44" s="472">
        <v>0</v>
      </c>
      <c r="D44" s="383">
        <f t="shared" si="2"/>
        <v>-5628000</v>
      </c>
      <c r="E44" s="108"/>
    </row>
    <row r="45" spans="1:9" s="345" customFormat="1">
      <c r="A45" s="469" t="s">
        <v>3556</v>
      </c>
      <c r="B45" s="50">
        <v>166122940</v>
      </c>
      <c r="C45" s="72">
        <v>111065188</v>
      </c>
      <c r="D45" s="383">
        <f t="shared" si="2"/>
        <v>55057752</v>
      </c>
      <c r="E45" s="108"/>
    </row>
    <row r="46" spans="1:9">
      <c r="A46" s="52" t="s">
        <v>3962</v>
      </c>
      <c r="B46" s="53">
        <f>SUM(B13:B45)</f>
        <v>270867411</v>
      </c>
      <c r="C46" s="53">
        <f t="shared" ref="C46:D46" si="3">SUM(C13:C45)</f>
        <v>180613223</v>
      </c>
      <c r="D46" s="53">
        <f t="shared" si="3"/>
        <v>90254188</v>
      </c>
      <c r="E46" s="54"/>
      <c r="G46" s="415">
        <v>270867410</v>
      </c>
      <c r="H46" s="415">
        <v>106319054</v>
      </c>
      <c r="I46" s="415">
        <v>127989021</v>
      </c>
    </row>
    <row r="47" spans="1:9">
      <c r="A47" s="34" t="s">
        <v>126</v>
      </c>
      <c r="B47" s="35"/>
      <c r="C47" s="35"/>
      <c r="D47" s="35"/>
      <c r="E47" s="36"/>
      <c r="G47" s="439">
        <f>B46-G46</f>
        <v>1</v>
      </c>
    </row>
    <row r="48" spans="1:9" s="345" customFormat="1">
      <c r="A48" s="469" t="s">
        <v>3589</v>
      </c>
      <c r="B48" s="50">
        <v>-2000000</v>
      </c>
      <c r="C48" s="472">
        <v>0</v>
      </c>
      <c r="D48" s="383">
        <f t="shared" ref="D48:D65" si="4">B48-C48</f>
        <v>-2000000</v>
      </c>
      <c r="E48" s="108"/>
    </row>
    <row r="49" spans="1:5" s="345" customFormat="1">
      <c r="A49" s="469" t="s">
        <v>3590</v>
      </c>
      <c r="B49" s="50">
        <v>-1500000</v>
      </c>
      <c r="C49" s="472">
        <v>0</v>
      </c>
      <c r="D49" s="383">
        <f t="shared" si="4"/>
        <v>-1500000</v>
      </c>
      <c r="E49" s="108"/>
    </row>
    <row r="50" spans="1:5" s="345" customFormat="1">
      <c r="A50" s="469" t="s">
        <v>3591</v>
      </c>
      <c r="B50" s="50">
        <v>-1500000</v>
      </c>
      <c r="C50" s="472">
        <v>0</v>
      </c>
      <c r="D50" s="383">
        <f t="shared" si="4"/>
        <v>-1500000</v>
      </c>
      <c r="E50" s="108"/>
    </row>
    <row r="51" spans="1:5" s="345" customFormat="1">
      <c r="A51" s="469" t="s">
        <v>3592</v>
      </c>
      <c r="B51" s="50">
        <v>-2500000</v>
      </c>
      <c r="C51" s="472">
        <v>0</v>
      </c>
      <c r="D51" s="383">
        <f t="shared" si="4"/>
        <v>-2500000</v>
      </c>
      <c r="E51" s="108"/>
    </row>
    <row r="52" spans="1:5" s="345" customFormat="1">
      <c r="A52" s="469" t="s">
        <v>3593</v>
      </c>
      <c r="B52" s="50">
        <v>-5000000</v>
      </c>
      <c r="C52" s="472">
        <v>0</v>
      </c>
      <c r="D52" s="383">
        <f t="shared" si="4"/>
        <v>-5000000</v>
      </c>
      <c r="E52" s="108"/>
    </row>
    <row r="53" spans="1:5" s="345" customFormat="1">
      <c r="A53" s="469" t="s">
        <v>3594</v>
      </c>
      <c r="B53" s="50">
        <v>-5000000</v>
      </c>
      <c r="C53" s="472">
        <v>0</v>
      </c>
      <c r="D53" s="383">
        <f t="shared" si="4"/>
        <v>-5000000</v>
      </c>
      <c r="E53" s="108"/>
    </row>
    <row r="54" spans="1:5" s="345" customFormat="1">
      <c r="A54" s="469" t="s">
        <v>3595</v>
      </c>
      <c r="B54" s="50">
        <v>-500000</v>
      </c>
      <c r="C54" s="472">
        <v>0</v>
      </c>
      <c r="D54" s="383">
        <f t="shared" si="4"/>
        <v>-500000</v>
      </c>
      <c r="E54" s="108"/>
    </row>
    <row r="55" spans="1:5" s="345" customFormat="1">
      <c r="A55" s="469" t="s">
        <v>3596</v>
      </c>
      <c r="B55" s="50">
        <v>-3000000</v>
      </c>
      <c r="C55" s="472">
        <v>0</v>
      </c>
      <c r="D55" s="383">
        <f t="shared" si="4"/>
        <v>-3000000</v>
      </c>
      <c r="E55" s="108"/>
    </row>
    <row r="56" spans="1:5" s="345" customFormat="1">
      <c r="A56" s="469" t="s">
        <v>3597</v>
      </c>
      <c r="B56" s="50">
        <v>3717223</v>
      </c>
      <c r="C56" s="472">
        <v>0</v>
      </c>
      <c r="D56" s="383">
        <f t="shared" si="4"/>
        <v>3717223</v>
      </c>
      <c r="E56" s="108"/>
    </row>
    <row r="57" spans="1:5" s="345" customFormat="1">
      <c r="A57" s="469" t="s">
        <v>3598</v>
      </c>
      <c r="B57" s="50">
        <v>-5000000</v>
      </c>
      <c r="C57" s="472">
        <v>0</v>
      </c>
      <c r="D57" s="383">
        <f t="shared" si="4"/>
        <v>-5000000</v>
      </c>
      <c r="E57" s="108"/>
    </row>
    <row r="58" spans="1:5" s="345" customFormat="1">
      <c r="A58" s="469" t="s">
        <v>3599</v>
      </c>
      <c r="B58" s="50">
        <v>-4000000</v>
      </c>
      <c r="C58" s="472">
        <v>0</v>
      </c>
      <c r="D58" s="383">
        <f t="shared" si="4"/>
        <v>-4000000</v>
      </c>
      <c r="E58" s="108"/>
    </row>
    <row r="59" spans="1:5" s="345" customFormat="1">
      <c r="A59" s="469" t="s">
        <v>3600</v>
      </c>
      <c r="B59" s="50">
        <v>-5000000</v>
      </c>
      <c r="C59" s="472">
        <v>0</v>
      </c>
      <c r="D59" s="383">
        <f t="shared" si="4"/>
        <v>-5000000</v>
      </c>
      <c r="E59" s="108"/>
    </row>
    <row r="60" spans="1:5" s="345" customFormat="1">
      <c r="A60" s="469" t="s">
        <v>3601</v>
      </c>
      <c r="B60" s="50">
        <v>-6467725</v>
      </c>
      <c r="C60" s="472">
        <v>0</v>
      </c>
      <c r="D60" s="383">
        <f t="shared" si="4"/>
        <v>-6467725</v>
      </c>
      <c r="E60" s="108"/>
    </row>
    <row r="61" spans="1:5" s="345" customFormat="1">
      <c r="A61" s="469" t="s">
        <v>3602</v>
      </c>
      <c r="B61" s="50">
        <v>5500000</v>
      </c>
      <c r="C61" s="472">
        <v>0</v>
      </c>
      <c r="D61" s="383">
        <f t="shared" si="4"/>
        <v>5500000</v>
      </c>
      <c r="E61" s="108"/>
    </row>
    <row r="62" spans="1:5" s="345" customFormat="1">
      <c r="A62" s="469" t="s">
        <v>3603</v>
      </c>
      <c r="B62" s="50">
        <v>60094486</v>
      </c>
      <c r="C62" s="472">
        <v>0</v>
      </c>
      <c r="D62" s="383">
        <f t="shared" si="4"/>
        <v>60094486</v>
      </c>
      <c r="E62" s="108"/>
    </row>
    <row r="63" spans="1:5" s="345" customFormat="1">
      <c r="A63" s="469" t="s">
        <v>3604</v>
      </c>
      <c r="B63" s="50">
        <v>48000000</v>
      </c>
      <c r="C63" s="72">
        <v>4651400</v>
      </c>
      <c r="D63" s="383">
        <f t="shared" si="4"/>
        <v>43348600</v>
      </c>
      <c r="E63" s="108"/>
    </row>
    <row r="64" spans="1:5" s="345" customFormat="1">
      <c r="A64" s="469" t="s">
        <v>3605</v>
      </c>
      <c r="B64" s="50">
        <v>-4000000</v>
      </c>
      <c r="C64" s="472">
        <v>0</v>
      </c>
      <c r="D64" s="383">
        <f t="shared" si="4"/>
        <v>-4000000</v>
      </c>
      <c r="E64" s="108"/>
    </row>
    <row r="65" spans="1:10" s="345" customFormat="1">
      <c r="A65" s="469" t="s">
        <v>3556</v>
      </c>
      <c r="B65" s="50">
        <v>401706053</v>
      </c>
      <c r="C65" s="72">
        <v>43369486</v>
      </c>
      <c r="D65" s="383">
        <f t="shared" si="4"/>
        <v>358336567</v>
      </c>
      <c r="E65" s="108"/>
    </row>
    <row r="66" spans="1:10">
      <c r="A66" s="39" t="s">
        <v>3963</v>
      </c>
      <c r="B66" s="40">
        <f>SUM(B48:B65)</f>
        <v>473550037</v>
      </c>
      <c r="C66" s="40">
        <f t="shared" ref="C66:D66" si="5">SUM(C48:C65)</f>
        <v>48020886</v>
      </c>
      <c r="D66" s="40">
        <f t="shared" si="5"/>
        <v>425529151</v>
      </c>
      <c r="E66" s="40"/>
      <c r="H66" s="62">
        <v>473550036</v>
      </c>
      <c r="I66" s="62">
        <v>28964051</v>
      </c>
      <c r="J66" s="62">
        <v>88728326</v>
      </c>
    </row>
    <row r="67" spans="1:10">
      <c r="A67" s="34" t="s">
        <v>128</v>
      </c>
      <c r="B67" s="464"/>
      <c r="C67" s="464"/>
      <c r="D67" s="464"/>
      <c r="E67" s="37"/>
    </row>
    <row r="68" spans="1:10" s="345" customFormat="1">
      <c r="A68" s="469" t="s">
        <v>3606</v>
      </c>
      <c r="B68" s="50">
        <v>54769930</v>
      </c>
      <c r="C68" s="472">
        <v>0</v>
      </c>
      <c r="D68" s="383">
        <v>54769930</v>
      </c>
      <c r="E68" s="108"/>
    </row>
    <row r="69" spans="1:10" s="345" customFormat="1">
      <c r="A69" s="469" t="s">
        <v>3607</v>
      </c>
      <c r="B69" s="55">
        <v>0</v>
      </c>
      <c r="C69" s="72">
        <v>110225797</v>
      </c>
      <c r="D69" s="383">
        <f t="shared" ref="D69:D70" si="6">B69-C69</f>
        <v>-110225797</v>
      </c>
      <c r="E69" s="108"/>
    </row>
    <row r="70" spans="1:10" s="345" customFormat="1">
      <c r="A70" s="469" t="s">
        <v>3556</v>
      </c>
      <c r="B70" s="50">
        <v>199465546</v>
      </c>
      <c r="C70" s="472">
        <v>0</v>
      </c>
      <c r="D70" s="383">
        <f t="shared" si="6"/>
        <v>199465546</v>
      </c>
      <c r="E70" s="108"/>
    </row>
    <row r="71" spans="1:10">
      <c r="A71" s="39" t="s">
        <v>3964</v>
      </c>
      <c r="B71" s="40">
        <f>SUM(B68:B70)</f>
        <v>254235476</v>
      </c>
      <c r="C71" s="40">
        <f t="shared" ref="C71:D71" si="7">SUM(C68:C70)</f>
        <v>110225797</v>
      </c>
      <c r="D71" s="40">
        <f t="shared" si="7"/>
        <v>144009679</v>
      </c>
      <c r="E71" s="40">
        <f>SUM(E66:E70)</f>
        <v>0</v>
      </c>
      <c r="F71" s="32"/>
      <c r="G71" s="32"/>
      <c r="H71" s="46">
        <v>254235476</v>
      </c>
      <c r="I71" s="46">
        <v>110225797</v>
      </c>
      <c r="J71" s="46">
        <v>425059999</v>
      </c>
    </row>
    <row r="72" spans="1:10">
      <c r="A72" s="34" t="s">
        <v>130</v>
      </c>
      <c r="B72" s="35"/>
      <c r="C72" s="35"/>
      <c r="D72" s="35"/>
      <c r="E72" s="36"/>
    </row>
    <row r="73" spans="1:10" s="345" customFormat="1">
      <c r="A73" s="469" t="s">
        <v>3608</v>
      </c>
      <c r="B73" s="50">
        <v>22500000</v>
      </c>
      <c r="C73" s="472">
        <v>0</v>
      </c>
      <c r="D73" s="383">
        <f t="shared" ref="D73:D81" si="8">B73-C73</f>
        <v>22500000</v>
      </c>
      <c r="E73" s="108"/>
    </row>
    <row r="74" spans="1:10" s="345" customFormat="1">
      <c r="A74" s="469" t="s">
        <v>3609</v>
      </c>
      <c r="B74" s="50">
        <v>-5000000</v>
      </c>
      <c r="C74" s="472">
        <v>0</v>
      </c>
      <c r="D74" s="383">
        <f t="shared" si="8"/>
        <v>-5000000</v>
      </c>
      <c r="E74" s="108"/>
    </row>
    <row r="75" spans="1:10" s="345" customFormat="1">
      <c r="A75" s="469" t="s">
        <v>3610</v>
      </c>
      <c r="B75" s="50">
        <v>44000000</v>
      </c>
      <c r="C75" s="472">
        <v>0</v>
      </c>
      <c r="D75" s="383">
        <f t="shared" si="8"/>
        <v>44000000</v>
      </c>
      <c r="E75" s="108"/>
    </row>
    <row r="76" spans="1:10" s="345" customFormat="1">
      <c r="A76" s="469" t="s">
        <v>3611</v>
      </c>
      <c r="B76" s="50">
        <v>3000000</v>
      </c>
      <c r="C76" s="472">
        <v>0</v>
      </c>
      <c r="D76" s="383">
        <f t="shared" si="8"/>
        <v>3000000</v>
      </c>
      <c r="E76" s="108"/>
    </row>
    <row r="77" spans="1:10" s="345" customFormat="1">
      <c r="A77" s="469" t="s">
        <v>3612</v>
      </c>
      <c r="B77" s="50">
        <v>2500000</v>
      </c>
      <c r="C77" s="472">
        <v>0</v>
      </c>
      <c r="D77" s="383">
        <f t="shared" si="8"/>
        <v>2500000</v>
      </c>
      <c r="E77" s="108"/>
    </row>
    <row r="78" spans="1:10" s="345" customFormat="1">
      <c r="A78" s="469" t="s">
        <v>3613</v>
      </c>
      <c r="B78" s="50">
        <v>-10000000</v>
      </c>
      <c r="C78" s="472">
        <v>0</v>
      </c>
      <c r="D78" s="383">
        <f t="shared" si="8"/>
        <v>-10000000</v>
      </c>
      <c r="E78" s="108"/>
    </row>
    <row r="79" spans="1:10" s="345" customFormat="1">
      <c r="A79" s="469" t="s">
        <v>3614</v>
      </c>
      <c r="B79" s="50">
        <v>74542357</v>
      </c>
      <c r="C79" s="472">
        <v>0</v>
      </c>
      <c r="D79" s="383">
        <f t="shared" si="8"/>
        <v>74542357</v>
      </c>
      <c r="E79" s="108"/>
    </row>
    <row r="80" spans="1:10" s="345" customFormat="1">
      <c r="A80" s="469" t="s">
        <v>3607</v>
      </c>
      <c r="B80" s="55">
        <v>0</v>
      </c>
      <c r="C80" s="472">
        <v>0</v>
      </c>
      <c r="D80" s="383">
        <f t="shared" si="8"/>
        <v>0</v>
      </c>
      <c r="E80" s="108"/>
    </row>
    <row r="81" spans="1:5" s="345" customFormat="1">
      <c r="A81" s="469" t="s">
        <v>3615</v>
      </c>
      <c r="B81" s="50">
        <v>186873297</v>
      </c>
      <c r="C81" s="472">
        <v>0</v>
      </c>
      <c r="D81" s="383">
        <f t="shared" si="8"/>
        <v>186873297</v>
      </c>
      <c r="E81" s="108"/>
    </row>
    <row r="82" spans="1:5">
      <c r="A82" s="39" t="s">
        <v>3965</v>
      </c>
      <c r="B82" s="40">
        <f>SUM(B73:B81)</f>
        <v>318415654</v>
      </c>
      <c r="C82" s="40">
        <f t="shared" ref="C82:D82" si="9">SUM(C73:C81)</f>
        <v>0</v>
      </c>
      <c r="D82" s="40">
        <f t="shared" si="9"/>
        <v>318415654</v>
      </c>
      <c r="E82" s="40"/>
    </row>
    <row r="83" spans="1:5">
      <c r="A83" s="34" t="s">
        <v>132</v>
      </c>
      <c r="B83" s="35"/>
      <c r="C83" s="35"/>
      <c r="D83" s="35"/>
      <c r="E83" s="36"/>
    </row>
    <row r="84" spans="1:5" s="345" customFormat="1">
      <c r="A84" s="469" t="s">
        <v>3616</v>
      </c>
      <c r="B84" s="55">
        <v>0</v>
      </c>
      <c r="C84" s="472">
        <v>0</v>
      </c>
      <c r="D84" s="383">
        <f t="shared" ref="D84:D111" si="10">B84-C84</f>
        <v>0</v>
      </c>
      <c r="E84" s="108"/>
    </row>
    <row r="85" spans="1:5" s="345" customFormat="1">
      <c r="A85" s="469" t="s">
        <v>3617</v>
      </c>
      <c r="B85" s="50">
        <v>-1000000</v>
      </c>
      <c r="C85" s="472">
        <v>0</v>
      </c>
      <c r="D85" s="383">
        <f t="shared" si="10"/>
        <v>-1000000</v>
      </c>
      <c r="E85" s="108"/>
    </row>
    <row r="86" spans="1:5" s="345" customFormat="1">
      <c r="A86" s="469" t="s">
        <v>3618</v>
      </c>
      <c r="B86" s="50">
        <v>-1394443</v>
      </c>
      <c r="C86" s="472">
        <v>0</v>
      </c>
      <c r="D86" s="383">
        <f t="shared" si="10"/>
        <v>-1394443</v>
      </c>
      <c r="E86" s="108"/>
    </row>
    <row r="87" spans="1:5" s="345" customFormat="1">
      <c r="A87" s="469" t="s">
        <v>3619</v>
      </c>
      <c r="B87" s="50">
        <v>1600000</v>
      </c>
      <c r="C87" s="472">
        <v>0</v>
      </c>
      <c r="D87" s="383">
        <f t="shared" si="10"/>
        <v>1600000</v>
      </c>
      <c r="E87" s="108"/>
    </row>
    <row r="88" spans="1:5" s="345" customFormat="1">
      <c r="A88" s="469" t="s">
        <v>3620</v>
      </c>
      <c r="B88" s="50">
        <v>1150000</v>
      </c>
      <c r="C88" s="472">
        <v>0</v>
      </c>
      <c r="D88" s="383">
        <f t="shared" si="10"/>
        <v>1150000</v>
      </c>
      <c r="E88" s="108"/>
    </row>
    <row r="89" spans="1:5" s="345" customFormat="1">
      <c r="A89" s="469" t="s">
        <v>3621</v>
      </c>
      <c r="B89" s="50">
        <v>4169555</v>
      </c>
      <c r="C89" s="472">
        <v>0</v>
      </c>
      <c r="D89" s="383">
        <f t="shared" si="10"/>
        <v>4169555</v>
      </c>
      <c r="E89" s="108"/>
    </row>
    <row r="90" spans="1:5" s="345" customFormat="1">
      <c r="A90" s="469" t="s">
        <v>3622</v>
      </c>
      <c r="B90" s="50">
        <v>-3500000</v>
      </c>
      <c r="C90" s="472">
        <v>0</v>
      </c>
      <c r="D90" s="383">
        <f t="shared" si="10"/>
        <v>-3500000</v>
      </c>
      <c r="E90" s="108"/>
    </row>
    <row r="91" spans="1:5" s="345" customFormat="1">
      <c r="A91" s="469" t="s">
        <v>3623</v>
      </c>
      <c r="B91" s="50">
        <v>-625000</v>
      </c>
      <c r="C91" s="472">
        <v>0</v>
      </c>
      <c r="D91" s="383">
        <f t="shared" si="10"/>
        <v>-625000</v>
      </c>
      <c r="E91" s="108"/>
    </row>
    <row r="92" spans="1:5" s="345" customFormat="1">
      <c r="A92" s="469" t="s">
        <v>3624</v>
      </c>
      <c r="B92" s="50">
        <v>-625000</v>
      </c>
      <c r="C92" s="472">
        <v>0</v>
      </c>
      <c r="D92" s="383">
        <f t="shared" si="10"/>
        <v>-625000</v>
      </c>
      <c r="E92" s="108"/>
    </row>
    <row r="93" spans="1:5" s="345" customFormat="1">
      <c r="A93" s="469" t="s">
        <v>3625</v>
      </c>
      <c r="B93" s="50">
        <v>-500000</v>
      </c>
      <c r="C93" s="472">
        <v>0</v>
      </c>
      <c r="D93" s="383">
        <f t="shared" si="10"/>
        <v>-500000</v>
      </c>
      <c r="E93" s="108"/>
    </row>
    <row r="94" spans="1:5" s="345" customFormat="1">
      <c r="A94" s="469" t="s">
        <v>3626</v>
      </c>
      <c r="B94" s="50">
        <v>-500000</v>
      </c>
      <c r="C94" s="472">
        <v>0</v>
      </c>
      <c r="D94" s="383">
        <f t="shared" si="10"/>
        <v>-500000</v>
      </c>
      <c r="E94" s="108"/>
    </row>
    <row r="95" spans="1:5" s="345" customFormat="1">
      <c r="A95" s="469" t="s">
        <v>3627</v>
      </c>
      <c r="B95" s="50">
        <v>-500000</v>
      </c>
      <c r="C95" s="472">
        <v>0</v>
      </c>
      <c r="D95" s="383">
        <f t="shared" si="10"/>
        <v>-500000</v>
      </c>
      <c r="E95" s="108"/>
    </row>
    <row r="96" spans="1:5" s="345" customFormat="1">
      <c r="A96" s="469" t="s">
        <v>3628</v>
      </c>
      <c r="B96" s="50">
        <v>-125500</v>
      </c>
      <c r="C96" s="472">
        <v>0</v>
      </c>
      <c r="D96" s="383">
        <f t="shared" si="10"/>
        <v>-125500</v>
      </c>
      <c r="E96" s="108"/>
    </row>
    <row r="97" spans="1:10" s="345" customFormat="1">
      <c r="A97" s="469" t="s">
        <v>3629</v>
      </c>
      <c r="B97" s="50">
        <v>1000000</v>
      </c>
      <c r="C97" s="472">
        <v>0</v>
      </c>
      <c r="D97" s="383">
        <f t="shared" si="10"/>
        <v>1000000</v>
      </c>
      <c r="E97" s="108"/>
    </row>
    <row r="98" spans="1:10" s="345" customFormat="1">
      <c r="A98" s="469" t="s">
        <v>3630</v>
      </c>
      <c r="B98" s="50">
        <v>-2500000</v>
      </c>
      <c r="C98" s="472">
        <v>0</v>
      </c>
      <c r="D98" s="383">
        <f t="shared" si="10"/>
        <v>-2500000</v>
      </c>
      <c r="E98" s="108"/>
    </row>
    <row r="99" spans="1:10" s="345" customFormat="1">
      <c r="A99" s="469" t="s">
        <v>3631</v>
      </c>
      <c r="B99" s="50">
        <v>-500000</v>
      </c>
      <c r="C99" s="472">
        <v>0</v>
      </c>
      <c r="D99" s="383">
        <f t="shared" si="10"/>
        <v>-500000</v>
      </c>
      <c r="E99" s="108"/>
    </row>
    <row r="100" spans="1:10" s="345" customFormat="1">
      <c r="A100" s="469" t="s">
        <v>3632</v>
      </c>
      <c r="B100" s="50">
        <v>-500000</v>
      </c>
      <c r="C100" s="472">
        <v>0</v>
      </c>
      <c r="D100" s="383">
        <f t="shared" si="10"/>
        <v>-500000</v>
      </c>
      <c r="E100" s="108"/>
    </row>
    <row r="101" spans="1:10" s="345" customFormat="1">
      <c r="A101" s="469" t="s">
        <v>3633</v>
      </c>
      <c r="B101" s="50">
        <v>1250000</v>
      </c>
      <c r="C101" s="472">
        <v>0</v>
      </c>
      <c r="D101" s="383">
        <f t="shared" si="10"/>
        <v>1250000</v>
      </c>
      <c r="E101" s="108"/>
    </row>
    <row r="102" spans="1:10" s="345" customFormat="1">
      <c r="A102" s="469" t="s">
        <v>3634</v>
      </c>
      <c r="B102" s="50">
        <v>-1500000</v>
      </c>
      <c r="C102" s="472">
        <v>0</v>
      </c>
      <c r="D102" s="383">
        <f t="shared" si="10"/>
        <v>-1500000</v>
      </c>
      <c r="E102" s="108"/>
    </row>
    <row r="103" spans="1:10" s="345" customFormat="1">
      <c r="A103" s="469" t="s">
        <v>3635</v>
      </c>
      <c r="B103" s="50">
        <v>-1000000</v>
      </c>
      <c r="C103" s="472">
        <v>0</v>
      </c>
      <c r="D103" s="383">
        <f t="shared" si="10"/>
        <v>-1000000</v>
      </c>
      <c r="E103" s="108"/>
    </row>
    <row r="104" spans="1:10" s="345" customFormat="1">
      <c r="A104" s="469" t="s">
        <v>3636</v>
      </c>
      <c r="B104" s="50">
        <v>529088</v>
      </c>
      <c r="C104" s="472">
        <v>0</v>
      </c>
      <c r="D104" s="383">
        <f t="shared" si="10"/>
        <v>529088</v>
      </c>
      <c r="E104" s="108"/>
    </row>
    <row r="105" spans="1:10" s="345" customFormat="1">
      <c r="A105" s="469" t="s">
        <v>3637</v>
      </c>
      <c r="B105" s="50">
        <v>-750000</v>
      </c>
      <c r="C105" s="472">
        <v>0</v>
      </c>
      <c r="D105" s="383">
        <f t="shared" si="10"/>
        <v>-750000</v>
      </c>
      <c r="E105" s="108"/>
    </row>
    <row r="106" spans="1:10" s="345" customFormat="1">
      <c r="A106" s="469" t="s">
        <v>3638</v>
      </c>
      <c r="B106" s="50">
        <v>125000000</v>
      </c>
      <c r="C106" s="472">
        <v>0</v>
      </c>
      <c r="D106" s="383">
        <f t="shared" si="10"/>
        <v>125000000</v>
      </c>
      <c r="E106" s="108"/>
    </row>
    <row r="107" spans="1:10" s="345" customFormat="1">
      <c r="A107" s="469" t="s">
        <v>3639</v>
      </c>
      <c r="B107" s="50">
        <v>25000000</v>
      </c>
      <c r="C107" s="472">
        <v>0</v>
      </c>
      <c r="D107" s="383">
        <f t="shared" si="10"/>
        <v>25000000</v>
      </c>
      <c r="E107" s="108"/>
    </row>
    <row r="108" spans="1:10" s="345" customFormat="1">
      <c r="A108" s="469" t="s">
        <v>3640</v>
      </c>
      <c r="B108" s="50">
        <v>57750000</v>
      </c>
      <c r="C108" s="472">
        <v>0</v>
      </c>
      <c r="D108" s="383">
        <f t="shared" si="10"/>
        <v>57750000</v>
      </c>
      <c r="E108" s="108"/>
    </row>
    <row r="109" spans="1:10" s="345" customFormat="1">
      <c r="A109" s="469" t="s">
        <v>3641</v>
      </c>
      <c r="B109" s="50">
        <v>-14519442</v>
      </c>
      <c r="C109" s="472">
        <v>0</v>
      </c>
      <c r="D109" s="383">
        <f t="shared" si="10"/>
        <v>-14519442</v>
      </c>
      <c r="E109" s="108"/>
    </row>
    <row r="110" spans="1:10" s="345" customFormat="1">
      <c r="A110" s="469" t="s">
        <v>3607</v>
      </c>
      <c r="B110" s="55">
        <v>0</v>
      </c>
      <c r="C110" s="472">
        <v>0</v>
      </c>
      <c r="D110" s="383">
        <f t="shared" si="10"/>
        <v>0</v>
      </c>
      <c r="E110" s="108"/>
    </row>
    <row r="111" spans="1:10" s="345" customFormat="1">
      <c r="A111" s="469" t="s">
        <v>3556</v>
      </c>
      <c r="B111" s="50">
        <v>141400876</v>
      </c>
      <c r="C111" s="72">
        <v>62223020</v>
      </c>
      <c r="D111" s="383">
        <f t="shared" si="10"/>
        <v>79177856</v>
      </c>
      <c r="E111" s="108"/>
    </row>
    <row r="112" spans="1:10">
      <c r="A112" s="39" t="s">
        <v>3966</v>
      </c>
      <c r="B112" s="40">
        <f>SUM(B84:B111)</f>
        <v>328810134</v>
      </c>
      <c r="C112" s="40">
        <f t="shared" ref="C112:D112" si="11">SUM(C84:C111)</f>
        <v>62223020</v>
      </c>
      <c r="D112" s="40">
        <f t="shared" si="11"/>
        <v>266587114</v>
      </c>
      <c r="E112" s="40"/>
      <c r="F112" s="32"/>
      <c r="G112" s="32"/>
      <c r="H112" s="46">
        <v>328810133</v>
      </c>
      <c r="I112" s="46">
        <v>62019178</v>
      </c>
      <c r="J112" s="46">
        <v>15726314</v>
      </c>
    </row>
    <row r="113" spans="1:5" ht="31.5">
      <c r="A113" s="64" t="s">
        <v>134</v>
      </c>
      <c r="B113" s="65"/>
      <c r="C113" s="65"/>
      <c r="D113" s="35"/>
      <c r="E113" s="36"/>
    </row>
    <row r="114" spans="1:5" s="345" customFormat="1">
      <c r="A114" s="469" t="s">
        <v>3642</v>
      </c>
      <c r="B114" s="50">
        <v>-1500000</v>
      </c>
      <c r="C114" s="472">
        <v>0</v>
      </c>
      <c r="D114" s="383">
        <f t="shared" ref="D114:D134" si="12">B114-C114</f>
        <v>-1500000</v>
      </c>
      <c r="E114" s="108"/>
    </row>
    <row r="115" spans="1:5" s="345" customFormat="1">
      <c r="A115" s="469" t="s">
        <v>3643</v>
      </c>
      <c r="B115" s="50">
        <v>-260873</v>
      </c>
      <c r="C115" s="472">
        <v>0</v>
      </c>
      <c r="D115" s="383">
        <f t="shared" si="12"/>
        <v>-260873</v>
      </c>
      <c r="E115" s="108"/>
    </row>
    <row r="116" spans="1:5" s="345" customFormat="1">
      <c r="A116" s="469" t="s">
        <v>3644</v>
      </c>
      <c r="B116" s="50">
        <v>-750000</v>
      </c>
      <c r="C116" s="472">
        <v>0</v>
      </c>
      <c r="D116" s="383">
        <f t="shared" si="12"/>
        <v>-750000</v>
      </c>
      <c r="E116" s="108"/>
    </row>
    <row r="117" spans="1:5" s="345" customFormat="1">
      <c r="A117" s="469" t="s">
        <v>3645</v>
      </c>
      <c r="B117" s="50">
        <v>-1000000</v>
      </c>
      <c r="C117" s="472">
        <v>0</v>
      </c>
      <c r="D117" s="383">
        <f t="shared" si="12"/>
        <v>-1000000</v>
      </c>
      <c r="E117" s="108"/>
    </row>
    <row r="118" spans="1:5" s="345" customFormat="1">
      <c r="A118" s="469" t="s">
        <v>3646</v>
      </c>
      <c r="B118" s="50">
        <v>1250000</v>
      </c>
      <c r="C118" s="472">
        <v>0</v>
      </c>
      <c r="D118" s="383">
        <f t="shared" si="12"/>
        <v>1250000</v>
      </c>
      <c r="E118" s="108"/>
    </row>
    <row r="119" spans="1:5" s="345" customFormat="1">
      <c r="A119" s="469" t="s">
        <v>3647</v>
      </c>
      <c r="B119" s="50">
        <v>-5000000</v>
      </c>
      <c r="C119" s="472">
        <v>0</v>
      </c>
      <c r="D119" s="383">
        <f t="shared" si="12"/>
        <v>-5000000</v>
      </c>
      <c r="E119" s="108"/>
    </row>
    <row r="120" spans="1:5" s="345" customFormat="1">
      <c r="A120" s="469" t="s">
        <v>3648</v>
      </c>
      <c r="B120" s="50">
        <v>-500000</v>
      </c>
      <c r="C120" s="472">
        <v>0</v>
      </c>
      <c r="D120" s="383">
        <f t="shared" si="12"/>
        <v>-500000</v>
      </c>
      <c r="E120" s="108"/>
    </row>
    <row r="121" spans="1:5" s="345" customFormat="1">
      <c r="A121" s="469" t="s">
        <v>3649</v>
      </c>
      <c r="B121" s="50">
        <v>-1000000</v>
      </c>
      <c r="C121" s="472">
        <v>0</v>
      </c>
      <c r="D121" s="383">
        <f t="shared" si="12"/>
        <v>-1000000</v>
      </c>
      <c r="E121" s="108"/>
    </row>
    <row r="122" spans="1:5" s="345" customFormat="1">
      <c r="A122" s="469" t="s">
        <v>3650</v>
      </c>
      <c r="B122" s="50">
        <v>-5000000</v>
      </c>
      <c r="C122" s="472">
        <v>0</v>
      </c>
      <c r="D122" s="383">
        <f t="shared" si="12"/>
        <v>-5000000</v>
      </c>
      <c r="E122" s="108"/>
    </row>
    <row r="123" spans="1:5" s="345" customFormat="1">
      <c r="A123" s="469" t="s">
        <v>3651</v>
      </c>
      <c r="B123" s="50">
        <v>-4000000</v>
      </c>
      <c r="C123" s="472">
        <v>0</v>
      </c>
      <c r="D123" s="383">
        <f t="shared" si="12"/>
        <v>-4000000</v>
      </c>
      <c r="E123" s="108"/>
    </row>
    <row r="124" spans="1:5" s="345" customFormat="1">
      <c r="A124" s="469" t="s">
        <v>3652</v>
      </c>
      <c r="B124" s="50">
        <v>-1000000</v>
      </c>
      <c r="C124" s="472">
        <v>0</v>
      </c>
      <c r="D124" s="383">
        <f t="shared" si="12"/>
        <v>-1000000</v>
      </c>
      <c r="E124" s="108"/>
    </row>
    <row r="125" spans="1:5" s="345" customFormat="1">
      <c r="A125" s="469" t="s">
        <v>3653</v>
      </c>
      <c r="B125" s="50">
        <v>-4000000</v>
      </c>
      <c r="C125" s="472">
        <v>0</v>
      </c>
      <c r="D125" s="383">
        <f t="shared" si="12"/>
        <v>-4000000</v>
      </c>
      <c r="E125" s="108"/>
    </row>
    <row r="126" spans="1:5" s="345" customFormat="1">
      <c r="A126" s="469" t="s">
        <v>3654</v>
      </c>
      <c r="B126" s="50">
        <v>-5000000</v>
      </c>
      <c r="C126" s="472">
        <v>0</v>
      </c>
      <c r="D126" s="383">
        <f t="shared" si="12"/>
        <v>-5000000</v>
      </c>
      <c r="E126" s="108"/>
    </row>
    <row r="127" spans="1:5" s="345" customFormat="1">
      <c r="A127" s="469" t="s">
        <v>3655</v>
      </c>
      <c r="B127" s="50">
        <v>-5000000</v>
      </c>
      <c r="C127" s="472">
        <v>0</v>
      </c>
      <c r="D127" s="383">
        <f t="shared" si="12"/>
        <v>-5000000</v>
      </c>
      <c r="E127" s="108"/>
    </row>
    <row r="128" spans="1:5" s="345" customFormat="1">
      <c r="A128" s="469" t="s">
        <v>3656</v>
      </c>
      <c r="B128" s="50">
        <v>-2500000</v>
      </c>
      <c r="C128" s="472">
        <v>0</v>
      </c>
      <c r="D128" s="383">
        <f t="shared" si="12"/>
        <v>-2500000</v>
      </c>
      <c r="E128" s="108"/>
    </row>
    <row r="129" spans="1:10" s="345" customFormat="1">
      <c r="A129" s="469" t="s">
        <v>3657</v>
      </c>
      <c r="B129" s="50">
        <v>-2500000</v>
      </c>
      <c r="C129" s="472">
        <v>0</v>
      </c>
      <c r="D129" s="383">
        <f t="shared" si="12"/>
        <v>-2500000</v>
      </c>
      <c r="E129" s="108"/>
    </row>
    <row r="130" spans="1:10" s="345" customFormat="1">
      <c r="A130" s="469" t="s">
        <v>3658</v>
      </c>
      <c r="B130" s="50">
        <v>-11829012</v>
      </c>
      <c r="C130" s="472">
        <v>0</v>
      </c>
      <c r="D130" s="383">
        <f t="shared" si="12"/>
        <v>-11829012</v>
      </c>
      <c r="E130" s="108"/>
    </row>
    <row r="131" spans="1:10" s="345" customFormat="1">
      <c r="A131" s="469" t="s">
        <v>3659</v>
      </c>
      <c r="B131" s="50">
        <v>113000000</v>
      </c>
      <c r="C131" s="72">
        <v>74231483</v>
      </c>
      <c r="D131" s="383">
        <f t="shared" si="12"/>
        <v>38768517</v>
      </c>
      <c r="E131" s="108"/>
    </row>
    <row r="132" spans="1:10" s="345" customFormat="1">
      <c r="A132" s="469" t="s">
        <v>3660</v>
      </c>
      <c r="B132" s="50">
        <v>-3000000</v>
      </c>
      <c r="C132" s="472">
        <v>0</v>
      </c>
      <c r="D132" s="383">
        <f t="shared" si="12"/>
        <v>-3000000</v>
      </c>
      <c r="E132" s="108"/>
    </row>
    <row r="133" spans="1:10" s="345" customFormat="1">
      <c r="A133" s="469" t="s">
        <v>3607</v>
      </c>
      <c r="B133" s="55">
        <v>0</v>
      </c>
      <c r="C133" s="472">
        <v>0</v>
      </c>
      <c r="D133" s="383">
        <f t="shared" si="12"/>
        <v>0</v>
      </c>
      <c r="E133" s="108"/>
    </row>
    <row r="134" spans="1:10" s="345" customFormat="1">
      <c r="A134" s="469" t="s">
        <v>3556</v>
      </c>
      <c r="B134" s="50">
        <v>126610942</v>
      </c>
      <c r="C134" s="72">
        <v>73052358</v>
      </c>
      <c r="D134" s="383">
        <f t="shared" si="12"/>
        <v>53558584</v>
      </c>
      <c r="E134" s="108"/>
    </row>
    <row r="135" spans="1:10">
      <c r="A135" s="39" t="s">
        <v>3967</v>
      </c>
      <c r="B135" s="45">
        <f>SUM(B114:B134)</f>
        <v>187021057</v>
      </c>
      <c r="C135" s="45">
        <f t="shared" ref="C135:D135" si="13">SUM(C114:C134)</f>
        <v>147283841</v>
      </c>
      <c r="D135" s="45">
        <f t="shared" si="13"/>
        <v>39737216</v>
      </c>
      <c r="E135" s="45">
        <f>SUM(E113:E134)</f>
        <v>0</v>
      </c>
      <c r="F135" s="32"/>
      <c r="G135" s="32"/>
      <c r="H135" s="46">
        <v>187021056</v>
      </c>
      <c r="I135" s="46">
        <v>147283841</v>
      </c>
      <c r="J135" s="46">
        <v>205384333</v>
      </c>
    </row>
    <row r="136" spans="1:10">
      <c r="A136" s="34" t="s">
        <v>138</v>
      </c>
      <c r="B136" s="35"/>
      <c r="C136" s="35"/>
      <c r="D136" s="35"/>
      <c r="E136" s="37"/>
    </row>
    <row r="137" spans="1:10" s="345" customFormat="1">
      <c r="A137" s="469" t="s">
        <v>3661</v>
      </c>
      <c r="B137" s="50">
        <v>9150000</v>
      </c>
      <c r="C137" s="472">
        <v>0</v>
      </c>
      <c r="D137" s="383">
        <f t="shared" ref="D137:D177" si="14">B137-C137</f>
        <v>9150000</v>
      </c>
      <c r="E137" s="108"/>
    </row>
    <row r="138" spans="1:10" s="345" customFormat="1">
      <c r="A138" s="469" t="s">
        <v>3662</v>
      </c>
      <c r="B138" s="50">
        <v>10000000</v>
      </c>
      <c r="C138" s="472">
        <v>0</v>
      </c>
      <c r="D138" s="383">
        <f t="shared" si="14"/>
        <v>10000000</v>
      </c>
      <c r="E138" s="108"/>
    </row>
    <row r="139" spans="1:10" s="345" customFormat="1">
      <c r="A139" s="469" t="s">
        <v>3663</v>
      </c>
      <c r="B139" s="50">
        <v>-1550000</v>
      </c>
      <c r="C139" s="472">
        <v>0</v>
      </c>
      <c r="D139" s="383">
        <f t="shared" si="14"/>
        <v>-1550000</v>
      </c>
      <c r="E139" s="108"/>
    </row>
    <row r="140" spans="1:10" s="345" customFormat="1">
      <c r="A140" s="469" t="s">
        <v>3664</v>
      </c>
      <c r="B140" s="50">
        <v>-2250000</v>
      </c>
      <c r="C140" s="472">
        <v>0</v>
      </c>
      <c r="D140" s="383">
        <f t="shared" si="14"/>
        <v>-2250000</v>
      </c>
      <c r="E140" s="108"/>
    </row>
    <row r="141" spans="1:10" s="345" customFormat="1">
      <c r="A141" s="469" t="s">
        <v>3665</v>
      </c>
      <c r="B141" s="50">
        <v>3149980</v>
      </c>
      <c r="C141" s="472">
        <v>0</v>
      </c>
      <c r="D141" s="383">
        <f t="shared" si="14"/>
        <v>3149980</v>
      </c>
      <c r="E141" s="108"/>
    </row>
    <row r="142" spans="1:10" s="345" customFormat="1">
      <c r="A142" s="469" t="s">
        <v>3666</v>
      </c>
      <c r="B142" s="50">
        <v>-1250000</v>
      </c>
      <c r="C142" s="472">
        <v>0</v>
      </c>
      <c r="D142" s="383">
        <f t="shared" si="14"/>
        <v>-1250000</v>
      </c>
      <c r="E142" s="108"/>
    </row>
    <row r="143" spans="1:10" s="345" customFormat="1">
      <c r="A143" s="469" t="s">
        <v>3667</v>
      </c>
      <c r="B143" s="50">
        <v>-3750000</v>
      </c>
      <c r="C143" s="472">
        <v>0</v>
      </c>
      <c r="D143" s="383">
        <f t="shared" si="14"/>
        <v>-3750000</v>
      </c>
      <c r="E143" s="108"/>
    </row>
    <row r="144" spans="1:10" s="345" customFormat="1">
      <c r="A144" s="469" t="s">
        <v>3668</v>
      </c>
      <c r="B144" s="50">
        <v>1500000</v>
      </c>
      <c r="C144" s="472">
        <v>0</v>
      </c>
      <c r="D144" s="383">
        <f t="shared" si="14"/>
        <v>1500000</v>
      </c>
      <c r="E144" s="108"/>
    </row>
    <row r="145" spans="1:5" s="345" customFormat="1">
      <c r="A145" s="469" t="s">
        <v>3669</v>
      </c>
      <c r="B145" s="50">
        <v>1250000</v>
      </c>
      <c r="C145" s="472">
        <v>0</v>
      </c>
      <c r="D145" s="383">
        <f t="shared" si="14"/>
        <v>1250000</v>
      </c>
      <c r="E145" s="108"/>
    </row>
    <row r="146" spans="1:5" s="345" customFormat="1">
      <c r="A146" s="469" t="s">
        <v>3670</v>
      </c>
      <c r="B146" s="50">
        <v>-3750000</v>
      </c>
      <c r="C146" s="472">
        <v>0</v>
      </c>
      <c r="D146" s="383">
        <f t="shared" si="14"/>
        <v>-3750000</v>
      </c>
      <c r="E146" s="108"/>
    </row>
    <row r="147" spans="1:5" s="345" customFormat="1">
      <c r="A147" s="469" t="s">
        <v>3671</v>
      </c>
      <c r="B147" s="50">
        <v>995779</v>
      </c>
      <c r="C147" s="472">
        <v>0</v>
      </c>
      <c r="D147" s="383">
        <f t="shared" si="14"/>
        <v>995779</v>
      </c>
      <c r="E147" s="108"/>
    </row>
    <row r="148" spans="1:5" s="345" customFormat="1">
      <c r="A148" s="469" t="s">
        <v>3672</v>
      </c>
      <c r="B148" s="50">
        <v>1042708</v>
      </c>
      <c r="C148" s="472">
        <v>0</v>
      </c>
      <c r="D148" s="383">
        <f t="shared" si="14"/>
        <v>1042708</v>
      </c>
      <c r="E148" s="108"/>
    </row>
    <row r="149" spans="1:5" s="345" customFormat="1">
      <c r="A149" s="469" t="s">
        <v>3673</v>
      </c>
      <c r="B149" s="50">
        <v>750000</v>
      </c>
      <c r="C149" s="472">
        <v>0</v>
      </c>
      <c r="D149" s="383">
        <f t="shared" si="14"/>
        <v>750000</v>
      </c>
      <c r="E149" s="108"/>
    </row>
    <row r="150" spans="1:5" s="345" customFormat="1">
      <c r="A150" s="469" t="s">
        <v>3674</v>
      </c>
      <c r="B150" s="50">
        <v>1750000</v>
      </c>
      <c r="C150" s="472">
        <v>0</v>
      </c>
      <c r="D150" s="383">
        <f t="shared" si="14"/>
        <v>1750000</v>
      </c>
      <c r="E150" s="108"/>
    </row>
    <row r="151" spans="1:5" s="345" customFormat="1">
      <c r="A151" s="469" t="s">
        <v>3675</v>
      </c>
      <c r="B151" s="50">
        <v>1583061</v>
      </c>
      <c r="C151" s="472">
        <v>0</v>
      </c>
      <c r="D151" s="383">
        <f t="shared" si="14"/>
        <v>1583061</v>
      </c>
      <c r="E151" s="108"/>
    </row>
    <row r="152" spans="1:5" s="345" customFormat="1">
      <c r="A152" s="469" t="s">
        <v>3676</v>
      </c>
      <c r="B152" s="50">
        <v>-4000000</v>
      </c>
      <c r="C152" s="472">
        <v>0</v>
      </c>
      <c r="D152" s="383">
        <f t="shared" si="14"/>
        <v>-4000000</v>
      </c>
      <c r="E152" s="108"/>
    </row>
    <row r="153" spans="1:5" s="345" customFormat="1">
      <c r="A153" s="469" t="s">
        <v>3677</v>
      </c>
      <c r="B153" s="50">
        <v>3750000</v>
      </c>
      <c r="C153" s="472">
        <v>0</v>
      </c>
      <c r="D153" s="383">
        <f t="shared" si="14"/>
        <v>3750000</v>
      </c>
      <c r="E153" s="108"/>
    </row>
    <row r="154" spans="1:5" s="345" customFormat="1">
      <c r="A154" s="469" t="s">
        <v>3678</v>
      </c>
      <c r="B154" s="50">
        <v>2400000</v>
      </c>
      <c r="C154" s="472">
        <v>0</v>
      </c>
      <c r="D154" s="383">
        <f t="shared" si="14"/>
        <v>2400000</v>
      </c>
      <c r="E154" s="108"/>
    </row>
    <row r="155" spans="1:5" s="345" customFormat="1">
      <c r="A155" s="469" t="s">
        <v>3679</v>
      </c>
      <c r="B155" s="50">
        <v>644684</v>
      </c>
      <c r="C155" s="472">
        <v>0</v>
      </c>
      <c r="D155" s="383">
        <f t="shared" si="14"/>
        <v>644684</v>
      </c>
      <c r="E155" s="108"/>
    </row>
    <row r="156" spans="1:5" s="345" customFormat="1">
      <c r="A156" s="469" t="s">
        <v>3680</v>
      </c>
      <c r="B156" s="50">
        <v>3000000</v>
      </c>
      <c r="C156" s="472">
        <v>0</v>
      </c>
      <c r="D156" s="383">
        <f t="shared" si="14"/>
        <v>3000000</v>
      </c>
      <c r="E156" s="108"/>
    </row>
    <row r="157" spans="1:5" s="345" customFormat="1">
      <c r="A157" s="469" t="s">
        <v>3681</v>
      </c>
      <c r="B157" s="50">
        <v>-2500000</v>
      </c>
      <c r="C157" s="472">
        <v>0</v>
      </c>
      <c r="D157" s="383">
        <f t="shared" si="14"/>
        <v>-2500000</v>
      </c>
      <c r="E157" s="108"/>
    </row>
    <row r="158" spans="1:5" s="345" customFormat="1">
      <c r="A158" s="469" t="s">
        <v>3682</v>
      </c>
      <c r="B158" s="50">
        <v>1500000</v>
      </c>
      <c r="C158" s="472">
        <v>0</v>
      </c>
      <c r="D158" s="383">
        <f t="shared" si="14"/>
        <v>1500000</v>
      </c>
      <c r="E158" s="108"/>
    </row>
    <row r="159" spans="1:5" s="345" customFormat="1">
      <c r="A159" s="469" t="s">
        <v>3683</v>
      </c>
      <c r="B159" s="50">
        <v>-4000000</v>
      </c>
      <c r="C159" s="472">
        <v>0</v>
      </c>
      <c r="D159" s="383">
        <f t="shared" si="14"/>
        <v>-4000000</v>
      </c>
      <c r="E159" s="108"/>
    </row>
    <row r="160" spans="1:5" s="345" customFormat="1">
      <c r="A160" s="469" t="s">
        <v>3684</v>
      </c>
      <c r="B160" s="50">
        <v>-2500000</v>
      </c>
      <c r="C160" s="472">
        <v>0</v>
      </c>
      <c r="D160" s="383">
        <f t="shared" si="14"/>
        <v>-2500000</v>
      </c>
      <c r="E160" s="108"/>
    </row>
    <row r="161" spans="1:5" s="345" customFormat="1">
      <c r="A161" s="469" t="s">
        <v>3685</v>
      </c>
      <c r="B161" s="50">
        <v>-3500000</v>
      </c>
      <c r="C161" s="472">
        <v>0</v>
      </c>
      <c r="D161" s="383">
        <f t="shared" si="14"/>
        <v>-3500000</v>
      </c>
      <c r="E161" s="108"/>
    </row>
    <row r="162" spans="1:5" s="345" customFormat="1">
      <c r="A162" s="469" t="s">
        <v>3686</v>
      </c>
      <c r="B162" s="50">
        <v>1350000</v>
      </c>
      <c r="C162" s="472">
        <v>0</v>
      </c>
      <c r="D162" s="383">
        <f t="shared" si="14"/>
        <v>1350000</v>
      </c>
      <c r="E162" s="108"/>
    </row>
    <row r="163" spans="1:5" s="345" customFormat="1">
      <c r="A163" s="469" t="s">
        <v>3687</v>
      </c>
      <c r="B163" s="50">
        <v>3250000</v>
      </c>
      <c r="C163" s="472">
        <v>0</v>
      </c>
      <c r="D163" s="383">
        <f t="shared" si="14"/>
        <v>3250000</v>
      </c>
      <c r="E163" s="108"/>
    </row>
    <row r="164" spans="1:5" s="345" customFormat="1">
      <c r="A164" s="469" t="s">
        <v>3688</v>
      </c>
      <c r="B164" s="50">
        <v>992710</v>
      </c>
      <c r="C164" s="472">
        <v>0</v>
      </c>
      <c r="D164" s="383">
        <f t="shared" si="14"/>
        <v>992710</v>
      </c>
      <c r="E164" s="108"/>
    </row>
    <row r="165" spans="1:5" s="345" customFormat="1">
      <c r="A165" s="469" t="s">
        <v>3689</v>
      </c>
      <c r="B165" s="50">
        <v>1000000</v>
      </c>
      <c r="C165" s="472">
        <v>0</v>
      </c>
      <c r="D165" s="383">
        <f t="shared" si="14"/>
        <v>1000000</v>
      </c>
      <c r="E165" s="108"/>
    </row>
    <row r="166" spans="1:5" s="345" customFormat="1" ht="31.5">
      <c r="A166" s="469" t="s">
        <v>3690</v>
      </c>
      <c r="B166" s="50">
        <v>1250000</v>
      </c>
      <c r="C166" s="472">
        <v>0</v>
      </c>
      <c r="D166" s="383">
        <f t="shared" si="14"/>
        <v>1250000</v>
      </c>
      <c r="E166" s="108"/>
    </row>
    <row r="167" spans="1:5" s="345" customFormat="1">
      <c r="A167" s="469" t="s">
        <v>3691</v>
      </c>
      <c r="B167" s="50">
        <v>4129498</v>
      </c>
      <c r="C167" s="472">
        <v>0</v>
      </c>
      <c r="D167" s="383">
        <f t="shared" si="14"/>
        <v>4129498</v>
      </c>
      <c r="E167" s="108"/>
    </row>
    <row r="168" spans="1:5" s="345" customFormat="1">
      <c r="A168" s="469" t="s">
        <v>3692</v>
      </c>
      <c r="B168" s="50">
        <v>-3000000</v>
      </c>
      <c r="C168" s="472">
        <v>0</v>
      </c>
      <c r="D168" s="383">
        <f t="shared" si="14"/>
        <v>-3000000</v>
      </c>
      <c r="E168" s="108"/>
    </row>
    <row r="169" spans="1:5" s="345" customFormat="1">
      <c r="A169" s="469" t="s">
        <v>3693</v>
      </c>
      <c r="B169" s="50">
        <v>-2500000</v>
      </c>
      <c r="C169" s="472">
        <v>0</v>
      </c>
      <c r="D169" s="383">
        <f t="shared" si="14"/>
        <v>-2500000</v>
      </c>
      <c r="E169" s="108"/>
    </row>
    <row r="170" spans="1:5" s="345" customFormat="1">
      <c r="A170" s="469" t="s">
        <v>3694</v>
      </c>
      <c r="B170" s="50">
        <v>3250000</v>
      </c>
      <c r="C170" s="472">
        <v>0</v>
      </c>
      <c r="D170" s="383">
        <f t="shared" si="14"/>
        <v>3250000</v>
      </c>
      <c r="E170" s="108"/>
    </row>
    <row r="171" spans="1:5" s="345" customFormat="1">
      <c r="A171" s="469" t="s">
        <v>3695</v>
      </c>
      <c r="B171" s="50">
        <v>-1980250</v>
      </c>
      <c r="C171" s="472">
        <v>0</v>
      </c>
      <c r="D171" s="383">
        <f t="shared" si="14"/>
        <v>-1980250</v>
      </c>
      <c r="E171" s="108"/>
    </row>
    <row r="172" spans="1:5" s="345" customFormat="1">
      <c r="A172" s="469" t="s">
        <v>3696</v>
      </c>
      <c r="B172" s="50">
        <v>-35256478</v>
      </c>
      <c r="C172" s="472">
        <v>0</v>
      </c>
      <c r="D172" s="383">
        <f t="shared" si="14"/>
        <v>-35256478</v>
      </c>
      <c r="E172" s="108"/>
    </row>
    <row r="173" spans="1:5" s="345" customFormat="1">
      <c r="A173" s="469" t="s">
        <v>3697</v>
      </c>
      <c r="B173" s="50">
        <v>11942520</v>
      </c>
      <c r="C173" s="472">
        <v>0</v>
      </c>
      <c r="D173" s="383">
        <f t="shared" si="14"/>
        <v>11942520</v>
      </c>
      <c r="E173" s="108"/>
    </row>
    <row r="174" spans="1:5" s="345" customFormat="1">
      <c r="A174" s="469" t="s">
        <v>3698</v>
      </c>
      <c r="B174" s="50">
        <v>-3125000</v>
      </c>
      <c r="C174" s="472">
        <v>0</v>
      </c>
      <c r="D174" s="383">
        <f t="shared" si="14"/>
        <v>-3125000</v>
      </c>
      <c r="E174" s="108"/>
    </row>
    <row r="175" spans="1:5" s="345" customFormat="1">
      <c r="A175" s="469" t="s">
        <v>3699</v>
      </c>
      <c r="B175" s="50">
        <v>2150000</v>
      </c>
      <c r="C175" s="472">
        <v>0</v>
      </c>
      <c r="D175" s="383">
        <f t="shared" si="14"/>
        <v>2150000</v>
      </c>
      <c r="E175" s="108"/>
    </row>
    <row r="176" spans="1:5" s="345" customFormat="1">
      <c r="A176" s="469" t="s">
        <v>3607</v>
      </c>
      <c r="B176" s="55">
        <v>0</v>
      </c>
      <c r="C176" s="72">
        <v>37188568</v>
      </c>
      <c r="D176" s="383">
        <f t="shared" si="14"/>
        <v>-37188568</v>
      </c>
      <c r="E176" s="108"/>
    </row>
    <row r="177" spans="1:9" s="345" customFormat="1">
      <c r="A177" s="469" t="s">
        <v>3556</v>
      </c>
      <c r="B177" s="50">
        <v>271128481</v>
      </c>
      <c r="C177" s="72">
        <v>97335734</v>
      </c>
      <c r="D177" s="383">
        <f t="shared" si="14"/>
        <v>173792747</v>
      </c>
      <c r="E177" s="108"/>
    </row>
    <row r="178" spans="1:9">
      <c r="A178" s="39" t="s">
        <v>3968</v>
      </c>
      <c r="B178" s="40">
        <f>SUM(B137:B177)</f>
        <v>267997693</v>
      </c>
      <c r="C178" s="40">
        <f t="shared" ref="C178:D178" si="15">SUM(C137:C177)</f>
        <v>134524302</v>
      </c>
      <c r="D178" s="40">
        <f t="shared" si="15"/>
        <v>133473391</v>
      </c>
      <c r="E178" s="465"/>
      <c r="G178" s="415">
        <v>267997692</v>
      </c>
      <c r="H178" s="415">
        <v>126052605</v>
      </c>
      <c r="I178" s="415">
        <v>270140783</v>
      </c>
    </row>
    <row r="179" spans="1:9">
      <c r="A179" s="34" t="s">
        <v>140</v>
      </c>
      <c r="B179" s="35"/>
      <c r="C179" s="35"/>
      <c r="D179" s="35"/>
      <c r="E179" s="36"/>
    </row>
    <row r="180" spans="1:9" s="345" customFormat="1">
      <c r="A180" s="469" t="s">
        <v>3700</v>
      </c>
      <c r="B180" s="50">
        <v>200000</v>
      </c>
      <c r="C180" s="472">
        <v>0</v>
      </c>
      <c r="D180" s="383">
        <f t="shared" ref="D180:D243" si="16">B180-C180</f>
        <v>200000</v>
      </c>
      <c r="E180" s="108"/>
    </row>
    <row r="181" spans="1:9" s="345" customFormat="1">
      <c r="A181" s="469" t="s">
        <v>3701</v>
      </c>
      <c r="B181" s="50">
        <v>500000000</v>
      </c>
      <c r="C181" s="72">
        <v>214830000</v>
      </c>
      <c r="D181" s="383">
        <f t="shared" si="16"/>
        <v>285170000</v>
      </c>
      <c r="E181" s="108"/>
    </row>
    <row r="182" spans="1:9" s="345" customFormat="1">
      <c r="A182" s="469" t="s">
        <v>3702</v>
      </c>
      <c r="B182" s="50">
        <v>1000000</v>
      </c>
      <c r="C182" s="472">
        <v>0</v>
      </c>
      <c r="D182" s="383">
        <f t="shared" si="16"/>
        <v>1000000</v>
      </c>
      <c r="E182" s="108"/>
    </row>
    <row r="183" spans="1:9" s="345" customFormat="1">
      <c r="A183" s="469" t="s">
        <v>3703</v>
      </c>
      <c r="B183" s="50">
        <v>-600000</v>
      </c>
      <c r="C183" s="472">
        <v>0</v>
      </c>
      <c r="D183" s="383">
        <f t="shared" si="16"/>
        <v>-600000</v>
      </c>
      <c r="E183" s="108"/>
    </row>
    <row r="184" spans="1:9" s="345" customFormat="1">
      <c r="A184" s="469" t="s">
        <v>3704</v>
      </c>
      <c r="B184" s="50">
        <v>-400000</v>
      </c>
      <c r="C184" s="472">
        <v>0</v>
      </c>
      <c r="D184" s="383">
        <f t="shared" si="16"/>
        <v>-400000</v>
      </c>
      <c r="E184" s="108"/>
    </row>
    <row r="185" spans="1:9" s="345" customFormat="1">
      <c r="A185" s="469" t="s">
        <v>3705</v>
      </c>
      <c r="B185" s="50">
        <v>1200000</v>
      </c>
      <c r="C185" s="472">
        <v>0</v>
      </c>
      <c r="D185" s="383">
        <f t="shared" si="16"/>
        <v>1200000</v>
      </c>
      <c r="E185" s="108"/>
    </row>
    <row r="186" spans="1:9" s="345" customFormat="1">
      <c r="A186" s="469" t="s">
        <v>3706</v>
      </c>
      <c r="B186" s="50">
        <v>-3200000</v>
      </c>
      <c r="C186" s="472">
        <v>0</v>
      </c>
      <c r="D186" s="383">
        <f t="shared" si="16"/>
        <v>-3200000</v>
      </c>
      <c r="E186" s="108"/>
    </row>
    <row r="187" spans="1:9" s="345" customFormat="1">
      <c r="A187" s="469" t="s">
        <v>3707</v>
      </c>
      <c r="B187" s="50">
        <v>-750000</v>
      </c>
      <c r="C187" s="472">
        <v>0</v>
      </c>
      <c r="D187" s="383">
        <f t="shared" si="16"/>
        <v>-750000</v>
      </c>
      <c r="E187" s="108"/>
    </row>
    <row r="188" spans="1:9" s="345" customFormat="1">
      <c r="A188" s="469" t="s">
        <v>3708</v>
      </c>
      <c r="B188" s="50">
        <v>750000</v>
      </c>
      <c r="C188" s="472">
        <v>0</v>
      </c>
      <c r="D188" s="383">
        <f t="shared" si="16"/>
        <v>750000</v>
      </c>
      <c r="E188" s="108"/>
    </row>
    <row r="189" spans="1:9" s="345" customFormat="1">
      <c r="A189" s="469" t="s">
        <v>3709</v>
      </c>
      <c r="B189" s="50">
        <v>-2000000</v>
      </c>
      <c r="C189" s="472">
        <v>0</v>
      </c>
      <c r="D189" s="383">
        <f t="shared" si="16"/>
        <v>-2000000</v>
      </c>
      <c r="E189" s="108"/>
    </row>
    <row r="190" spans="1:9" s="345" customFormat="1">
      <c r="A190" s="469" t="s">
        <v>3710</v>
      </c>
      <c r="B190" s="50">
        <v>-1500000</v>
      </c>
      <c r="C190" s="472">
        <v>0</v>
      </c>
      <c r="D190" s="383">
        <f t="shared" si="16"/>
        <v>-1500000</v>
      </c>
      <c r="E190" s="108"/>
    </row>
    <row r="191" spans="1:9" s="345" customFormat="1">
      <c r="A191" s="469" t="s">
        <v>3711</v>
      </c>
      <c r="B191" s="50">
        <v>-1000000</v>
      </c>
      <c r="C191" s="472">
        <v>0</v>
      </c>
      <c r="D191" s="383">
        <f t="shared" si="16"/>
        <v>-1000000</v>
      </c>
      <c r="E191" s="108"/>
    </row>
    <row r="192" spans="1:9" s="345" customFormat="1">
      <c r="A192" s="469" t="s">
        <v>3712</v>
      </c>
      <c r="B192" s="50">
        <v>-2817500</v>
      </c>
      <c r="C192" s="472">
        <v>0</v>
      </c>
      <c r="D192" s="383">
        <f t="shared" si="16"/>
        <v>-2817500</v>
      </c>
      <c r="E192" s="108"/>
    </row>
    <row r="193" spans="1:5" s="345" customFormat="1">
      <c r="A193" s="469" t="s">
        <v>3713</v>
      </c>
      <c r="B193" s="50">
        <v>-1250000</v>
      </c>
      <c r="C193" s="472">
        <v>0</v>
      </c>
      <c r="D193" s="383">
        <f t="shared" si="16"/>
        <v>-1250000</v>
      </c>
      <c r="E193" s="108"/>
    </row>
    <row r="194" spans="1:5" s="345" customFormat="1">
      <c r="A194" s="469" t="s">
        <v>3714</v>
      </c>
      <c r="B194" s="50">
        <v>2000000</v>
      </c>
      <c r="C194" s="472">
        <v>0</v>
      </c>
      <c r="D194" s="383">
        <f t="shared" si="16"/>
        <v>2000000</v>
      </c>
      <c r="E194" s="108"/>
    </row>
    <row r="195" spans="1:5" s="345" customFormat="1">
      <c r="A195" s="469" t="s">
        <v>3715</v>
      </c>
      <c r="B195" s="50">
        <v>-1000000</v>
      </c>
      <c r="C195" s="472">
        <v>0</v>
      </c>
      <c r="D195" s="383">
        <f t="shared" si="16"/>
        <v>-1000000</v>
      </c>
      <c r="E195" s="108"/>
    </row>
    <row r="196" spans="1:5" s="345" customFormat="1" ht="31.5">
      <c r="A196" s="469" t="s">
        <v>3716</v>
      </c>
      <c r="B196" s="50">
        <v>-500000</v>
      </c>
      <c r="C196" s="472">
        <v>0</v>
      </c>
      <c r="D196" s="383">
        <f t="shared" si="16"/>
        <v>-500000</v>
      </c>
      <c r="E196" s="108"/>
    </row>
    <row r="197" spans="1:5" s="345" customFormat="1">
      <c r="A197" s="469" t="s">
        <v>3717</v>
      </c>
      <c r="B197" s="50">
        <v>-2000000</v>
      </c>
      <c r="C197" s="472">
        <v>0</v>
      </c>
      <c r="D197" s="383">
        <f t="shared" si="16"/>
        <v>-2000000</v>
      </c>
      <c r="E197" s="108"/>
    </row>
    <row r="198" spans="1:5" s="345" customFormat="1">
      <c r="A198" s="469" t="s">
        <v>3718</v>
      </c>
      <c r="B198" s="50">
        <v>2000000</v>
      </c>
      <c r="C198" s="472">
        <v>0</v>
      </c>
      <c r="D198" s="383">
        <f t="shared" si="16"/>
        <v>2000000</v>
      </c>
      <c r="E198" s="108"/>
    </row>
    <row r="199" spans="1:5" s="345" customFormat="1">
      <c r="A199" s="469" t="s">
        <v>3719</v>
      </c>
      <c r="B199" s="50">
        <v>-1000000</v>
      </c>
      <c r="C199" s="472">
        <v>0</v>
      </c>
      <c r="D199" s="383">
        <f t="shared" si="16"/>
        <v>-1000000</v>
      </c>
      <c r="E199" s="108"/>
    </row>
    <row r="200" spans="1:5" s="345" customFormat="1">
      <c r="A200" s="469" t="s">
        <v>3720</v>
      </c>
      <c r="B200" s="50">
        <v>-2500000</v>
      </c>
      <c r="C200" s="472">
        <v>0</v>
      </c>
      <c r="D200" s="383">
        <f t="shared" si="16"/>
        <v>-2500000</v>
      </c>
      <c r="E200" s="108"/>
    </row>
    <row r="201" spans="1:5" s="345" customFormat="1">
      <c r="A201" s="469" t="s">
        <v>3721</v>
      </c>
      <c r="B201" s="50">
        <v>1500000</v>
      </c>
      <c r="C201" s="472">
        <v>0</v>
      </c>
      <c r="D201" s="383">
        <f t="shared" si="16"/>
        <v>1500000</v>
      </c>
      <c r="E201" s="108"/>
    </row>
    <row r="202" spans="1:5" s="345" customFormat="1">
      <c r="A202" s="469" t="s">
        <v>3722</v>
      </c>
      <c r="B202" s="50">
        <v>-1250000</v>
      </c>
      <c r="C202" s="472">
        <v>0</v>
      </c>
      <c r="D202" s="383">
        <f t="shared" si="16"/>
        <v>-1250000</v>
      </c>
      <c r="E202" s="108"/>
    </row>
    <row r="203" spans="1:5" s="345" customFormat="1">
      <c r="A203" s="469" t="s">
        <v>3723</v>
      </c>
      <c r="B203" s="55">
        <v>0</v>
      </c>
      <c r="C203" s="472">
        <v>0</v>
      </c>
      <c r="D203" s="383">
        <f t="shared" si="16"/>
        <v>0</v>
      </c>
      <c r="E203" s="108"/>
    </row>
    <row r="204" spans="1:5" s="345" customFormat="1">
      <c r="A204" s="469" t="s">
        <v>3724</v>
      </c>
      <c r="B204" s="50">
        <v>1000000</v>
      </c>
      <c r="C204" s="472">
        <v>0</v>
      </c>
      <c r="D204" s="383">
        <f t="shared" si="16"/>
        <v>1000000</v>
      </c>
      <c r="E204" s="108"/>
    </row>
    <row r="205" spans="1:5" s="345" customFormat="1">
      <c r="A205" s="469" t="s">
        <v>3725</v>
      </c>
      <c r="B205" s="50">
        <v>-1000000</v>
      </c>
      <c r="C205" s="472">
        <v>0</v>
      </c>
      <c r="D205" s="383">
        <f t="shared" si="16"/>
        <v>-1000000</v>
      </c>
      <c r="E205" s="108"/>
    </row>
    <row r="206" spans="1:5" s="345" customFormat="1">
      <c r="A206" s="469" t="s">
        <v>3726</v>
      </c>
      <c r="B206" s="50">
        <v>-1000000</v>
      </c>
      <c r="C206" s="472">
        <v>0</v>
      </c>
      <c r="D206" s="383">
        <f t="shared" si="16"/>
        <v>-1000000</v>
      </c>
      <c r="E206" s="108"/>
    </row>
    <row r="207" spans="1:5" s="345" customFormat="1">
      <c r="A207" s="469" t="s">
        <v>3727</v>
      </c>
      <c r="B207" s="50">
        <v>-500000</v>
      </c>
      <c r="C207" s="472">
        <v>0</v>
      </c>
      <c r="D207" s="383">
        <f t="shared" si="16"/>
        <v>-500000</v>
      </c>
      <c r="E207" s="108"/>
    </row>
    <row r="208" spans="1:5" s="345" customFormat="1">
      <c r="A208" s="469" t="s">
        <v>3728</v>
      </c>
      <c r="B208" s="50">
        <v>2500000</v>
      </c>
      <c r="C208" s="472">
        <v>0</v>
      </c>
      <c r="D208" s="383">
        <f t="shared" si="16"/>
        <v>2500000</v>
      </c>
      <c r="E208" s="108"/>
    </row>
    <row r="209" spans="1:5" s="345" customFormat="1" ht="31.5">
      <c r="A209" s="469" t="s">
        <v>3729</v>
      </c>
      <c r="B209" s="50">
        <v>-1000000</v>
      </c>
      <c r="C209" s="472">
        <v>0</v>
      </c>
      <c r="D209" s="383">
        <f t="shared" si="16"/>
        <v>-1000000</v>
      </c>
      <c r="E209" s="108"/>
    </row>
    <row r="210" spans="1:5" s="345" customFormat="1">
      <c r="A210" s="469" t="s">
        <v>3730</v>
      </c>
      <c r="B210" s="50">
        <v>-950000</v>
      </c>
      <c r="C210" s="472">
        <v>0</v>
      </c>
      <c r="D210" s="383">
        <f t="shared" si="16"/>
        <v>-950000</v>
      </c>
      <c r="E210" s="108"/>
    </row>
    <row r="211" spans="1:5" s="345" customFormat="1">
      <c r="A211" s="469" t="s">
        <v>3731</v>
      </c>
      <c r="B211" s="50">
        <v>3500000</v>
      </c>
      <c r="C211" s="472">
        <v>0</v>
      </c>
      <c r="D211" s="383">
        <f t="shared" si="16"/>
        <v>3500000</v>
      </c>
      <c r="E211" s="108"/>
    </row>
    <row r="212" spans="1:5" s="345" customFormat="1">
      <c r="A212" s="469" t="s">
        <v>3732</v>
      </c>
      <c r="B212" s="50">
        <v>-900000</v>
      </c>
      <c r="C212" s="472">
        <v>0</v>
      </c>
      <c r="D212" s="383">
        <f t="shared" si="16"/>
        <v>-900000</v>
      </c>
      <c r="E212" s="108"/>
    </row>
    <row r="213" spans="1:5" s="345" customFormat="1">
      <c r="A213" s="469" t="s">
        <v>3733</v>
      </c>
      <c r="B213" s="50">
        <v>-1500000</v>
      </c>
      <c r="C213" s="472">
        <v>0</v>
      </c>
      <c r="D213" s="383">
        <f t="shared" si="16"/>
        <v>-1500000</v>
      </c>
      <c r="E213" s="108"/>
    </row>
    <row r="214" spans="1:5" s="345" customFormat="1">
      <c r="A214" s="469" t="s">
        <v>3734</v>
      </c>
      <c r="B214" s="50">
        <v>-1500000</v>
      </c>
      <c r="C214" s="472">
        <v>0</v>
      </c>
      <c r="D214" s="383">
        <f t="shared" si="16"/>
        <v>-1500000</v>
      </c>
      <c r="E214" s="108"/>
    </row>
    <row r="215" spans="1:5" s="345" customFormat="1">
      <c r="A215" s="469" t="s">
        <v>3735</v>
      </c>
      <c r="B215" s="50">
        <v>1817500</v>
      </c>
      <c r="C215" s="472">
        <v>0</v>
      </c>
      <c r="D215" s="383">
        <f t="shared" si="16"/>
        <v>1817500</v>
      </c>
      <c r="E215" s="108"/>
    </row>
    <row r="216" spans="1:5" s="345" customFormat="1">
      <c r="A216" s="469" t="s">
        <v>3736</v>
      </c>
      <c r="B216" s="50">
        <v>1500000</v>
      </c>
      <c r="C216" s="472">
        <v>0</v>
      </c>
      <c r="D216" s="383">
        <f t="shared" si="16"/>
        <v>1500000</v>
      </c>
      <c r="E216" s="108"/>
    </row>
    <row r="217" spans="1:5" s="345" customFormat="1">
      <c r="A217" s="469" t="s">
        <v>3737</v>
      </c>
      <c r="B217" s="50">
        <v>-2000000</v>
      </c>
      <c r="C217" s="472">
        <v>0</v>
      </c>
      <c r="D217" s="383">
        <f t="shared" si="16"/>
        <v>-2000000</v>
      </c>
      <c r="E217" s="108"/>
    </row>
    <row r="218" spans="1:5" s="345" customFormat="1">
      <c r="A218" s="469" t="s">
        <v>3738</v>
      </c>
      <c r="B218" s="50">
        <v>-1500000</v>
      </c>
      <c r="C218" s="472">
        <v>0</v>
      </c>
      <c r="D218" s="383">
        <f t="shared" si="16"/>
        <v>-1500000</v>
      </c>
      <c r="E218" s="108"/>
    </row>
    <row r="219" spans="1:5" s="345" customFormat="1">
      <c r="A219" s="469" t="s">
        <v>3739</v>
      </c>
      <c r="B219" s="50">
        <v>-1750000</v>
      </c>
      <c r="C219" s="472">
        <v>0</v>
      </c>
      <c r="D219" s="383">
        <f t="shared" si="16"/>
        <v>-1750000</v>
      </c>
      <c r="E219" s="108"/>
    </row>
    <row r="220" spans="1:5" s="345" customFormat="1">
      <c r="A220" s="469" t="s">
        <v>3740</v>
      </c>
      <c r="B220" s="50">
        <v>-2000000</v>
      </c>
      <c r="C220" s="472">
        <v>0</v>
      </c>
      <c r="D220" s="383">
        <f t="shared" si="16"/>
        <v>-2000000</v>
      </c>
      <c r="E220" s="108"/>
    </row>
    <row r="221" spans="1:5" s="345" customFormat="1">
      <c r="A221" s="469" t="s">
        <v>3741</v>
      </c>
      <c r="B221" s="50">
        <v>-3000000</v>
      </c>
      <c r="C221" s="472">
        <v>0</v>
      </c>
      <c r="D221" s="383">
        <f t="shared" si="16"/>
        <v>-3000000</v>
      </c>
      <c r="E221" s="108"/>
    </row>
    <row r="222" spans="1:5" s="345" customFormat="1">
      <c r="A222" s="469" t="s">
        <v>3742</v>
      </c>
      <c r="B222" s="50">
        <v>2000000</v>
      </c>
      <c r="C222" s="472">
        <v>0</v>
      </c>
      <c r="D222" s="383">
        <f t="shared" si="16"/>
        <v>2000000</v>
      </c>
      <c r="E222" s="108"/>
    </row>
    <row r="223" spans="1:5" s="345" customFormat="1">
      <c r="A223" s="469" t="s">
        <v>3743</v>
      </c>
      <c r="B223" s="50">
        <v>-1250000</v>
      </c>
      <c r="C223" s="472">
        <v>0</v>
      </c>
      <c r="D223" s="383">
        <f t="shared" si="16"/>
        <v>-1250000</v>
      </c>
      <c r="E223" s="108"/>
    </row>
    <row r="224" spans="1:5" s="345" customFormat="1">
      <c r="A224" s="469" t="s">
        <v>3744</v>
      </c>
      <c r="B224" s="50">
        <v>-2500000</v>
      </c>
      <c r="C224" s="472">
        <v>0</v>
      </c>
      <c r="D224" s="383">
        <f t="shared" si="16"/>
        <v>-2500000</v>
      </c>
      <c r="E224" s="108"/>
    </row>
    <row r="225" spans="1:5" s="345" customFormat="1">
      <c r="A225" s="469" t="s">
        <v>3745</v>
      </c>
      <c r="B225" s="50">
        <v>2500000</v>
      </c>
      <c r="C225" s="472">
        <v>0</v>
      </c>
      <c r="D225" s="383">
        <f t="shared" si="16"/>
        <v>2500000</v>
      </c>
      <c r="E225" s="108"/>
    </row>
    <row r="226" spans="1:5" s="345" customFormat="1">
      <c r="A226" s="469" t="s">
        <v>3746</v>
      </c>
      <c r="B226" s="50">
        <v>1000000</v>
      </c>
      <c r="C226" s="472">
        <v>0</v>
      </c>
      <c r="D226" s="383">
        <f t="shared" si="16"/>
        <v>1000000</v>
      </c>
      <c r="E226" s="108"/>
    </row>
    <row r="227" spans="1:5" s="345" customFormat="1">
      <c r="A227" s="469" t="s">
        <v>3747</v>
      </c>
      <c r="B227" s="50">
        <v>8524227</v>
      </c>
      <c r="C227" s="472">
        <v>0</v>
      </c>
      <c r="D227" s="383">
        <f t="shared" si="16"/>
        <v>8524227</v>
      </c>
      <c r="E227" s="108"/>
    </row>
    <row r="228" spans="1:5" s="345" customFormat="1">
      <c r="A228" s="469" t="s">
        <v>3748</v>
      </c>
      <c r="B228" s="50">
        <v>-1000000</v>
      </c>
      <c r="C228" s="472">
        <v>0</v>
      </c>
      <c r="D228" s="383">
        <f t="shared" si="16"/>
        <v>-1000000</v>
      </c>
      <c r="E228" s="108"/>
    </row>
    <row r="229" spans="1:5" s="345" customFormat="1">
      <c r="A229" s="469" t="s">
        <v>3749</v>
      </c>
      <c r="B229" s="50">
        <v>-750000</v>
      </c>
      <c r="C229" s="472">
        <v>0</v>
      </c>
      <c r="D229" s="383">
        <f t="shared" si="16"/>
        <v>-750000</v>
      </c>
      <c r="E229" s="108"/>
    </row>
    <row r="230" spans="1:5" s="345" customFormat="1">
      <c r="A230" s="469" t="s">
        <v>3750</v>
      </c>
      <c r="B230" s="50">
        <v>-500000</v>
      </c>
      <c r="C230" s="472">
        <v>0</v>
      </c>
      <c r="D230" s="383">
        <f t="shared" si="16"/>
        <v>-500000</v>
      </c>
      <c r="E230" s="108"/>
    </row>
    <row r="231" spans="1:5" s="345" customFormat="1">
      <c r="A231" s="469" t="s">
        <v>3751</v>
      </c>
      <c r="B231" s="50">
        <v>-500000</v>
      </c>
      <c r="C231" s="472">
        <v>0</v>
      </c>
      <c r="D231" s="383">
        <f t="shared" si="16"/>
        <v>-500000</v>
      </c>
      <c r="E231" s="108"/>
    </row>
    <row r="232" spans="1:5" s="345" customFormat="1">
      <c r="A232" s="469" t="s">
        <v>3752</v>
      </c>
      <c r="B232" s="50">
        <v>-1000000</v>
      </c>
      <c r="C232" s="472">
        <v>0</v>
      </c>
      <c r="D232" s="383">
        <f t="shared" si="16"/>
        <v>-1000000</v>
      </c>
      <c r="E232" s="108"/>
    </row>
    <row r="233" spans="1:5" s="345" customFormat="1">
      <c r="A233" s="469" t="s">
        <v>3753</v>
      </c>
      <c r="B233" s="50">
        <v>-2500000</v>
      </c>
      <c r="C233" s="472">
        <v>0</v>
      </c>
      <c r="D233" s="383">
        <f t="shared" si="16"/>
        <v>-2500000</v>
      </c>
      <c r="E233" s="108"/>
    </row>
    <row r="234" spans="1:5" s="345" customFormat="1">
      <c r="A234" s="469" t="s">
        <v>3754</v>
      </c>
      <c r="B234" s="50">
        <v>-1000000</v>
      </c>
      <c r="C234" s="472">
        <v>0</v>
      </c>
      <c r="D234" s="383">
        <f t="shared" si="16"/>
        <v>-1000000</v>
      </c>
      <c r="E234" s="108"/>
    </row>
    <row r="235" spans="1:5" s="345" customFormat="1">
      <c r="A235" s="469" t="s">
        <v>3755</v>
      </c>
      <c r="B235" s="50">
        <v>2000000</v>
      </c>
      <c r="C235" s="472">
        <v>0</v>
      </c>
      <c r="D235" s="383">
        <f t="shared" si="16"/>
        <v>2000000</v>
      </c>
      <c r="E235" s="108"/>
    </row>
    <row r="236" spans="1:5" s="345" customFormat="1">
      <c r="A236" s="469" t="s">
        <v>3756</v>
      </c>
      <c r="B236" s="50">
        <v>2500000</v>
      </c>
      <c r="C236" s="472">
        <v>0</v>
      </c>
      <c r="D236" s="383">
        <f t="shared" si="16"/>
        <v>2500000</v>
      </c>
      <c r="E236" s="108"/>
    </row>
    <row r="237" spans="1:5" s="345" customFormat="1">
      <c r="A237" s="469" t="s">
        <v>3757</v>
      </c>
      <c r="B237" s="50">
        <v>-1000000</v>
      </c>
      <c r="C237" s="472">
        <v>0</v>
      </c>
      <c r="D237" s="383">
        <f t="shared" si="16"/>
        <v>-1000000</v>
      </c>
      <c r="E237" s="108"/>
    </row>
    <row r="238" spans="1:5" s="345" customFormat="1">
      <c r="A238" s="469" t="s">
        <v>3758</v>
      </c>
      <c r="B238" s="50">
        <v>-1250000</v>
      </c>
      <c r="C238" s="472">
        <v>0</v>
      </c>
      <c r="D238" s="383">
        <f t="shared" si="16"/>
        <v>-1250000</v>
      </c>
      <c r="E238" s="108"/>
    </row>
    <row r="239" spans="1:5" s="345" customFormat="1">
      <c r="A239" s="469" t="s">
        <v>3759</v>
      </c>
      <c r="B239" s="50">
        <v>1500000</v>
      </c>
      <c r="C239" s="472">
        <v>0</v>
      </c>
      <c r="D239" s="383">
        <f t="shared" si="16"/>
        <v>1500000</v>
      </c>
      <c r="E239" s="108"/>
    </row>
    <row r="240" spans="1:5" s="345" customFormat="1">
      <c r="A240" s="469" t="s">
        <v>3760</v>
      </c>
      <c r="B240" s="50">
        <v>1750000</v>
      </c>
      <c r="C240" s="472">
        <v>0</v>
      </c>
      <c r="D240" s="383">
        <f t="shared" si="16"/>
        <v>1750000</v>
      </c>
      <c r="E240" s="108"/>
    </row>
    <row r="241" spans="1:5" s="345" customFormat="1">
      <c r="A241" s="469" t="s">
        <v>3761</v>
      </c>
      <c r="B241" s="50">
        <v>-500000</v>
      </c>
      <c r="C241" s="472">
        <v>0</v>
      </c>
      <c r="D241" s="383">
        <f t="shared" si="16"/>
        <v>-500000</v>
      </c>
      <c r="E241" s="108"/>
    </row>
    <row r="242" spans="1:5" s="345" customFormat="1">
      <c r="A242" s="469" t="s">
        <v>3762</v>
      </c>
      <c r="B242" s="50">
        <v>1192000</v>
      </c>
      <c r="C242" s="472">
        <v>0</v>
      </c>
      <c r="D242" s="383">
        <f t="shared" si="16"/>
        <v>1192000</v>
      </c>
      <c r="E242" s="108"/>
    </row>
    <row r="243" spans="1:5" s="345" customFormat="1">
      <c r="A243" s="469" t="s">
        <v>3763</v>
      </c>
      <c r="B243" s="50">
        <v>-1000000</v>
      </c>
      <c r="C243" s="472">
        <v>0</v>
      </c>
      <c r="D243" s="383">
        <f t="shared" si="16"/>
        <v>-1000000</v>
      </c>
      <c r="E243" s="108"/>
    </row>
    <row r="244" spans="1:5" s="345" customFormat="1">
      <c r="A244" s="469" t="s">
        <v>3764</v>
      </c>
      <c r="B244" s="50">
        <v>1000000</v>
      </c>
      <c r="C244" s="472">
        <v>0</v>
      </c>
      <c r="D244" s="383">
        <f t="shared" ref="D244:D291" si="17">B244-C244</f>
        <v>1000000</v>
      </c>
      <c r="E244" s="108"/>
    </row>
    <row r="245" spans="1:5" s="345" customFormat="1">
      <c r="A245" s="469" t="s">
        <v>3765</v>
      </c>
      <c r="B245" s="50">
        <v>-750000</v>
      </c>
      <c r="C245" s="472">
        <v>0</v>
      </c>
      <c r="D245" s="383">
        <f t="shared" si="17"/>
        <v>-750000</v>
      </c>
      <c r="E245" s="108"/>
    </row>
    <row r="246" spans="1:5" s="345" customFormat="1">
      <c r="A246" s="469" t="s">
        <v>3766</v>
      </c>
      <c r="B246" s="50">
        <v>1500000</v>
      </c>
      <c r="C246" s="472">
        <v>0</v>
      </c>
      <c r="D246" s="383">
        <f t="shared" si="17"/>
        <v>1500000</v>
      </c>
      <c r="E246" s="108"/>
    </row>
    <row r="247" spans="1:5" s="345" customFormat="1">
      <c r="A247" s="469" t="s">
        <v>3767</v>
      </c>
      <c r="B247" s="50">
        <v>-1500000</v>
      </c>
      <c r="C247" s="472">
        <v>0</v>
      </c>
      <c r="D247" s="383">
        <f t="shared" si="17"/>
        <v>-1500000</v>
      </c>
      <c r="E247" s="108"/>
    </row>
    <row r="248" spans="1:5" s="345" customFormat="1">
      <c r="A248" s="469" t="s">
        <v>3768</v>
      </c>
      <c r="B248" s="50">
        <v>-1500000</v>
      </c>
      <c r="C248" s="472">
        <v>0</v>
      </c>
      <c r="D248" s="383">
        <f t="shared" si="17"/>
        <v>-1500000</v>
      </c>
      <c r="E248" s="108"/>
    </row>
    <row r="249" spans="1:5" s="345" customFormat="1">
      <c r="A249" s="469" t="s">
        <v>3769</v>
      </c>
      <c r="B249" s="50">
        <v>1250000</v>
      </c>
      <c r="C249" s="472">
        <v>0</v>
      </c>
      <c r="D249" s="383">
        <f t="shared" si="17"/>
        <v>1250000</v>
      </c>
      <c r="E249" s="108"/>
    </row>
    <row r="250" spans="1:5" s="345" customFormat="1">
      <c r="A250" s="469" t="s">
        <v>3770</v>
      </c>
      <c r="B250" s="50">
        <v>1250000</v>
      </c>
      <c r="C250" s="472">
        <v>0</v>
      </c>
      <c r="D250" s="383">
        <f t="shared" si="17"/>
        <v>1250000</v>
      </c>
      <c r="E250" s="108"/>
    </row>
    <row r="251" spans="1:5" s="345" customFormat="1">
      <c r="A251" s="469" t="s">
        <v>3771</v>
      </c>
      <c r="B251" s="50">
        <v>1500000</v>
      </c>
      <c r="C251" s="472">
        <v>0</v>
      </c>
      <c r="D251" s="383">
        <f t="shared" si="17"/>
        <v>1500000</v>
      </c>
      <c r="E251" s="108"/>
    </row>
    <row r="252" spans="1:5" s="345" customFormat="1">
      <c r="A252" s="469" t="s">
        <v>3772</v>
      </c>
      <c r="B252" s="50">
        <v>-1500000</v>
      </c>
      <c r="C252" s="472">
        <v>0</v>
      </c>
      <c r="D252" s="383">
        <f t="shared" si="17"/>
        <v>-1500000</v>
      </c>
      <c r="E252" s="108"/>
    </row>
    <row r="253" spans="1:5" s="345" customFormat="1">
      <c r="A253" s="469" t="s">
        <v>3773</v>
      </c>
      <c r="B253" s="50">
        <v>-1500000</v>
      </c>
      <c r="C253" s="472">
        <v>0</v>
      </c>
      <c r="D253" s="383">
        <f t="shared" si="17"/>
        <v>-1500000</v>
      </c>
      <c r="E253" s="108"/>
    </row>
    <row r="254" spans="1:5" s="345" customFormat="1">
      <c r="A254" s="469" t="s">
        <v>3774</v>
      </c>
      <c r="B254" s="50">
        <v>-1500000</v>
      </c>
      <c r="C254" s="472">
        <v>0</v>
      </c>
      <c r="D254" s="383">
        <f t="shared" si="17"/>
        <v>-1500000</v>
      </c>
      <c r="E254" s="108"/>
    </row>
    <row r="255" spans="1:5" s="345" customFormat="1">
      <c r="A255" s="469" t="s">
        <v>3775</v>
      </c>
      <c r="B255" s="50">
        <v>-1000000</v>
      </c>
      <c r="C255" s="472">
        <v>0</v>
      </c>
      <c r="D255" s="383">
        <f t="shared" si="17"/>
        <v>-1000000</v>
      </c>
      <c r="E255" s="108"/>
    </row>
    <row r="256" spans="1:5" s="345" customFormat="1">
      <c r="A256" s="469" t="s">
        <v>3776</v>
      </c>
      <c r="B256" s="50">
        <v>-500000</v>
      </c>
      <c r="C256" s="472">
        <v>0</v>
      </c>
      <c r="D256" s="383">
        <f t="shared" si="17"/>
        <v>-500000</v>
      </c>
      <c r="E256" s="108"/>
    </row>
    <row r="257" spans="1:5" s="345" customFormat="1">
      <c r="A257" s="469" t="s">
        <v>3777</v>
      </c>
      <c r="B257" s="50">
        <v>-1000000</v>
      </c>
      <c r="C257" s="472">
        <v>0</v>
      </c>
      <c r="D257" s="383">
        <f t="shared" si="17"/>
        <v>-1000000</v>
      </c>
      <c r="E257" s="108"/>
    </row>
    <row r="258" spans="1:5" s="345" customFormat="1">
      <c r="A258" s="469" t="s">
        <v>3778</v>
      </c>
      <c r="B258" s="50">
        <v>750000</v>
      </c>
      <c r="C258" s="472">
        <v>0</v>
      </c>
      <c r="D258" s="383">
        <f t="shared" si="17"/>
        <v>750000</v>
      </c>
      <c r="E258" s="108"/>
    </row>
    <row r="259" spans="1:5" s="345" customFormat="1">
      <c r="A259" s="469" t="s">
        <v>3779</v>
      </c>
      <c r="B259" s="50">
        <v>1500000</v>
      </c>
      <c r="C259" s="472">
        <v>0</v>
      </c>
      <c r="D259" s="383">
        <f t="shared" si="17"/>
        <v>1500000</v>
      </c>
      <c r="E259" s="108"/>
    </row>
    <row r="260" spans="1:5" s="345" customFormat="1">
      <c r="A260" s="469" t="s">
        <v>3780</v>
      </c>
      <c r="B260" s="50">
        <v>-1500000</v>
      </c>
      <c r="C260" s="472">
        <v>0</v>
      </c>
      <c r="D260" s="383">
        <f t="shared" si="17"/>
        <v>-1500000</v>
      </c>
      <c r="E260" s="108"/>
    </row>
    <row r="261" spans="1:5" s="345" customFormat="1">
      <c r="A261" s="469" t="s">
        <v>3781</v>
      </c>
      <c r="B261" s="50">
        <v>1250000</v>
      </c>
      <c r="C261" s="472">
        <v>0</v>
      </c>
      <c r="D261" s="383">
        <f t="shared" si="17"/>
        <v>1250000</v>
      </c>
      <c r="E261" s="108"/>
    </row>
    <row r="262" spans="1:5" s="345" customFormat="1">
      <c r="A262" s="469" t="s">
        <v>3782</v>
      </c>
      <c r="B262" s="50">
        <v>-1750000</v>
      </c>
      <c r="C262" s="472">
        <v>0</v>
      </c>
      <c r="D262" s="383">
        <f t="shared" si="17"/>
        <v>-1750000</v>
      </c>
      <c r="E262" s="108"/>
    </row>
    <row r="263" spans="1:5" s="345" customFormat="1">
      <c r="A263" s="469" t="s">
        <v>3783</v>
      </c>
      <c r="B263" s="50">
        <v>-1750000</v>
      </c>
      <c r="C263" s="472">
        <v>0</v>
      </c>
      <c r="D263" s="383">
        <f t="shared" si="17"/>
        <v>-1750000</v>
      </c>
      <c r="E263" s="108"/>
    </row>
    <row r="264" spans="1:5" s="345" customFormat="1">
      <c r="A264" s="469" t="s">
        <v>3784</v>
      </c>
      <c r="B264" s="50">
        <v>1500000</v>
      </c>
      <c r="C264" s="472">
        <v>0</v>
      </c>
      <c r="D264" s="383">
        <f t="shared" si="17"/>
        <v>1500000</v>
      </c>
      <c r="E264" s="108"/>
    </row>
    <row r="265" spans="1:5" s="345" customFormat="1">
      <c r="A265" s="469" t="s">
        <v>3785</v>
      </c>
      <c r="B265" s="50">
        <v>2000000</v>
      </c>
      <c r="C265" s="472">
        <v>0</v>
      </c>
      <c r="D265" s="383">
        <f t="shared" si="17"/>
        <v>2000000</v>
      </c>
      <c r="E265" s="108"/>
    </row>
    <row r="266" spans="1:5" s="345" customFormat="1">
      <c r="A266" s="469" t="s">
        <v>3786</v>
      </c>
      <c r="B266" s="50">
        <v>1000000</v>
      </c>
      <c r="C266" s="472">
        <v>0</v>
      </c>
      <c r="D266" s="383">
        <f t="shared" si="17"/>
        <v>1000000</v>
      </c>
      <c r="E266" s="108"/>
    </row>
    <row r="267" spans="1:5" s="345" customFormat="1">
      <c r="A267" s="469" t="s">
        <v>3787</v>
      </c>
      <c r="B267" s="50">
        <v>-500000</v>
      </c>
      <c r="C267" s="472">
        <v>0</v>
      </c>
      <c r="D267" s="383">
        <f t="shared" si="17"/>
        <v>-500000</v>
      </c>
      <c r="E267" s="108"/>
    </row>
    <row r="268" spans="1:5" s="345" customFormat="1">
      <c r="A268" s="469" t="s">
        <v>3788</v>
      </c>
      <c r="B268" s="50">
        <v>-750000</v>
      </c>
      <c r="C268" s="472">
        <v>0</v>
      </c>
      <c r="D268" s="383">
        <f t="shared" si="17"/>
        <v>-750000</v>
      </c>
      <c r="E268" s="108"/>
    </row>
    <row r="269" spans="1:5" s="345" customFormat="1">
      <c r="A269" s="469" t="s">
        <v>3789</v>
      </c>
      <c r="B269" s="50">
        <v>-500000</v>
      </c>
      <c r="C269" s="472">
        <v>0</v>
      </c>
      <c r="D269" s="383">
        <f t="shared" si="17"/>
        <v>-500000</v>
      </c>
      <c r="E269" s="108"/>
    </row>
    <row r="270" spans="1:5" s="345" customFormat="1">
      <c r="A270" s="469" t="s">
        <v>3790</v>
      </c>
      <c r="B270" s="50">
        <v>-500000</v>
      </c>
      <c r="C270" s="472">
        <v>0</v>
      </c>
      <c r="D270" s="383">
        <f t="shared" si="17"/>
        <v>-500000</v>
      </c>
      <c r="E270" s="108"/>
    </row>
    <row r="271" spans="1:5" s="345" customFormat="1">
      <c r="A271" s="469" t="s">
        <v>3791</v>
      </c>
      <c r="B271" s="50">
        <v>-1500000</v>
      </c>
      <c r="C271" s="472">
        <v>0</v>
      </c>
      <c r="D271" s="383">
        <f t="shared" si="17"/>
        <v>-1500000</v>
      </c>
      <c r="E271" s="108"/>
    </row>
    <row r="272" spans="1:5" s="345" customFormat="1">
      <c r="A272" s="469" t="s">
        <v>3792</v>
      </c>
      <c r="B272" s="50">
        <v>-3000000</v>
      </c>
      <c r="C272" s="472">
        <v>0</v>
      </c>
      <c r="D272" s="383">
        <f t="shared" si="17"/>
        <v>-3000000</v>
      </c>
      <c r="E272" s="108"/>
    </row>
    <row r="273" spans="1:5" s="345" customFormat="1">
      <c r="A273" s="469" t="s">
        <v>3793</v>
      </c>
      <c r="B273" s="50">
        <v>-400000</v>
      </c>
      <c r="C273" s="472">
        <v>0</v>
      </c>
      <c r="D273" s="383">
        <f t="shared" si="17"/>
        <v>-400000</v>
      </c>
      <c r="E273" s="108"/>
    </row>
    <row r="274" spans="1:5" s="345" customFormat="1">
      <c r="A274" s="469" t="s">
        <v>3794</v>
      </c>
      <c r="B274" s="50">
        <v>-2000000</v>
      </c>
      <c r="C274" s="472">
        <v>0</v>
      </c>
      <c r="D274" s="383">
        <f t="shared" si="17"/>
        <v>-2000000</v>
      </c>
      <c r="E274" s="108"/>
    </row>
    <row r="275" spans="1:5" s="345" customFormat="1">
      <c r="A275" s="469" t="s">
        <v>3795</v>
      </c>
      <c r="B275" s="50">
        <v>-5000000</v>
      </c>
      <c r="C275" s="472">
        <v>0</v>
      </c>
      <c r="D275" s="383">
        <f t="shared" si="17"/>
        <v>-5000000</v>
      </c>
      <c r="E275" s="108"/>
    </row>
    <row r="276" spans="1:5" s="345" customFormat="1" ht="31.5">
      <c r="A276" s="469" t="s">
        <v>3796</v>
      </c>
      <c r="B276" s="50">
        <v>-10000000</v>
      </c>
      <c r="C276" s="472">
        <v>0</v>
      </c>
      <c r="D276" s="383">
        <f t="shared" si="17"/>
        <v>-10000000</v>
      </c>
      <c r="E276" s="108"/>
    </row>
    <row r="277" spans="1:5" s="345" customFormat="1">
      <c r="A277" s="469" t="s">
        <v>3797</v>
      </c>
      <c r="B277" s="50">
        <v>-2000000</v>
      </c>
      <c r="C277" s="472">
        <v>0</v>
      </c>
      <c r="D277" s="383">
        <f t="shared" si="17"/>
        <v>-2000000</v>
      </c>
      <c r="E277" s="108"/>
    </row>
    <row r="278" spans="1:5" s="345" customFormat="1">
      <c r="A278" s="469" t="s">
        <v>3798</v>
      </c>
      <c r="B278" s="50">
        <v>3000000</v>
      </c>
      <c r="C278" s="472">
        <v>0</v>
      </c>
      <c r="D278" s="383">
        <f t="shared" si="17"/>
        <v>3000000</v>
      </c>
      <c r="E278" s="108"/>
    </row>
    <row r="279" spans="1:5" s="345" customFormat="1">
      <c r="A279" s="469" t="s">
        <v>3799</v>
      </c>
      <c r="B279" s="50">
        <v>3000000</v>
      </c>
      <c r="C279" s="472">
        <v>0</v>
      </c>
      <c r="D279" s="383">
        <f t="shared" si="17"/>
        <v>3000000</v>
      </c>
      <c r="E279" s="108"/>
    </row>
    <row r="280" spans="1:5" s="345" customFormat="1">
      <c r="A280" s="469" t="s">
        <v>3800</v>
      </c>
      <c r="B280" s="50">
        <v>-2617500</v>
      </c>
      <c r="C280" s="472">
        <v>0</v>
      </c>
      <c r="D280" s="383">
        <f t="shared" si="17"/>
        <v>-2617500</v>
      </c>
      <c r="E280" s="108"/>
    </row>
    <row r="281" spans="1:5" s="345" customFormat="1">
      <c r="A281" s="469" t="s">
        <v>3801</v>
      </c>
      <c r="B281" s="50">
        <v>2500000</v>
      </c>
      <c r="C281" s="472">
        <v>0</v>
      </c>
      <c r="D281" s="383">
        <f t="shared" si="17"/>
        <v>2500000</v>
      </c>
      <c r="E281" s="108"/>
    </row>
    <row r="282" spans="1:5" s="345" customFormat="1">
      <c r="A282" s="469" t="s">
        <v>3802</v>
      </c>
      <c r="B282" s="50">
        <v>-4000000</v>
      </c>
      <c r="C282" s="472">
        <v>0</v>
      </c>
      <c r="D282" s="383">
        <f t="shared" si="17"/>
        <v>-4000000</v>
      </c>
      <c r="E282" s="108"/>
    </row>
    <row r="283" spans="1:5" s="345" customFormat="1">
      <c r="A283" s="469" t="s">
        <v>3803</v>
      </c>
      <c r="B283" s="50">
        <v>4000000</v>
      </c>
      <c r="C283" s="472">
        <v>0</v>
      </c>
      <c r="D283" s="383">
        <f t="shared" si="17"/>
        <v>4000000</v>
      </c>
      <c r="E283" s="108"/>
    </row>
    <row r="284" spans="1:5" s="345" customFormat="1">
      <c r="A284" s="469" t="s">
        <v>3804</v>
      </c>
      <c r="B284" s="50">
        <v>7500000</v>
      </c>
      <c r="C284" s="472">
        <v>0</v>
      </c>
      <c r="D284" s="383">
        <f t="shared" si="17"/>
        <v>7500000</v>
      </c>
      <c r="E284" s="108"/>
    </row>
    <row r="285" spans="1:5" s="345" customFormat="1">
      <c r="A285" s="469" t="s">
        <v>3805</v>
      </c>
      <c r="B285" s="50">
        <v>250000</v>
      </c>
      <c r="C285" s="472">
        <v>0</v>
      </c>
      <c r="D285" s="383">
        <f t="shared" si="17"/>
        <v>250000</v>
      </c>
      <c r="E285" s="108"/>
    </row>
    <row r="286" spans="1:5" s="345" customFormat="1" ht="31.5">
      <c r="A286" s="469" t="s">
        <v>3806</v>
      </c>
      <c r="B286" s="50">
        <v>-10000000</v>
      </c>
      <c r="C286" s="472">
        <v>0</v>
      </c>
      <c r="D286" s="383">
        <f t="shared" si="17"/>
        <v>-10000000</v>
      </c>
      <c r="E286" s="108"/>
    </row>
    <row r="287" spans="1:5" s="345" customFormat="1" ht="31.5">
      <c r="A287" s="469" t="s">
        <v>3807</v>
      </c>
      <c r="B287" s="50">
        <v>1000000</v>
      </c>
      <c r="C287" s="472">
        <v>0</v>
      </c>
      <c r="D287" s="383">
        <f t="shared" si="17"/>
        <v>1000000</v>
      </c>
      <c r="E287" s="108"/>
    </row>
    <row r="288" spans="1:5" s="345" customFormat="1" ht="31.5">
      <c r="A288" s="469" t="s">
        <v>3808</v>
      </c>
      <c r="B288" s="50">
        <v>-4000000</v>
      </c>
      <c r="C288" s="472">
        <v>0</v>
      </c>
      <c r="D288" s="383">
        <f t="shared" si="17"/>
        <v>-4000000</v>
      </c>
      <c r="E288" s="108"/>
    </row>
    <row r="289" spans="1:9" s="345" customFormat="1">
      <c r="A289" s="469" t="s">
        <v>3809</v>
      </c>
      <c r="B289" s="50">
        <v>4335000</v>
      </c>
      <c r="C289" s="472">
        <v>0</v>
      </c>
      <c r="D289" s="383">
        <f t="shared" si="17"/>
        <v>4335000</v>
      </c>
      <c r="E289" s="108"/>
    </row>
    <row r="290" spans="1:9" s="345" customFormat="1">
      <c r="A290" s="469" t="s">
        <v>3810</v>
      </c>
      <c r="B290" s="50">
        <v>-800000</v>
      </c>
      <c r="C290" s="472">
        <v>0</v>
      </c>
      <c r="D290" s="383">
        <f t="shared" si="17"/>
        <v>-800000</v>
      </c>
      <c r="E290" s="108"/>
    </row>
    <row r="291" spans="1:9" s="345" customFormat="1">
      <c r="A291" s="469" t="s">
        <v>3556</v>
      </c>
      <c r="B291" s="50">
        <v>762737498</v>
      </c>
      <c r="C291" s="72">
        <v>296267714</v>
      </c>
      <c r="D291" s="383">
        <f t="shared" si="17"/>
        <v>466469784</v>
      </c>
      <c r="E291" s="108"/>
    </row>
    <row r="292" spans="1:9">
      <c r="A292" s="39" t="s">
        <v>3969</v>
      </c>
      <c r="B292" s="40">
        <f>SUM(B180:B291)</f>
        <v>1226321225</v>
      </c>
      <c r="C292" s="40">
        <f t="shared" ref="C292:D292" si="18">SUM(C180:C291)</f>
        <v>511097714</v>
      </c>
      <c r="D292" s="40">
        <f t="shared" si="18"/>
        <v>715223511</v>
      </c>
      <c r="E292" s="37"/>
      <c r="G292" s="46">
        <v>1226321225</v>
      </c>
      <c r="H292" s="46">
        <v>401037995</v>
      </c>
      <c r="I292" s="46">
        <v>676515454</v>
      </c>
    </row>
    <row r="293" spans="1:9">
      <c r="A293" s="34" t="s">
        <v>142</v>
      </c>
      <c r="B293" s="35"/>
      <c r="C293" s="35"/>
      <c r="D293" s="35"/>
      <c r="E293" s="37"/>
    </row>
    <row r="294" spans="1:9" s="345" customFormat="1">
      <c r="A294" s="469" t="s">
        <v>3811</v>
      </c>
      <c r="B294" s="50">
        <v>78655476</v>
      </c>
      <c r="C294" s="472">
        <v>0</v>
      </c>
      <c r="D294" s="383">
        <f t="shared" ref="D294:D357" si="19">B294-C294</f>
        <v>78655476</v>
      </c>
      <c r="E294" s="108"/>
    </row>
    <row r="295" spans="1:9" s="345" customFormat="1">
      <c r="A295" s="469" t="s">
        <v>3812</v>
      </c>
      <c r="B295" s="50">
        <v>25000000</v>
      </c>
      <c r="C295" s="472">
        <v>0</v>
      </c>
      <c r="D295" s="383">
        <f t="shared" si="19"/>
        <v>25000000</v>
      </c>
      <c r="E295" s="108"/>
    </row>
    <row r="296" spans="1:9" s="345" customFormat="1">
      <c r="A296" s="469" t="s">
        <v>3813</v>
      </c>
      <c r="B296" s="50">
        <v>76455546</v>
      </c>
      <c r="C296" s="472">
        <v>0</v>
      </c>
      <c r="D296" s="383">
        <f t="shared" si="19"/>
        <v>76455546</v>
      </c>
      <c r="E296" s="108"/>
    </row>
    <row r="297" spans="1:9" s="345" customFormat="1">
      <c r="A297" s="469" t="s">
        <v>3814</v>
      </c>
      <c r="B297" s="50">
        <v>-1600000</v>
      </c>
      <c r="C297" s="472">
        <v>0</v>
      </c>
      <c r="D297" s="383">
        <f t="shared" si="19"/>
        <v>-1600000</v>
      </c>
      <c r="E297" s="108"/>
    </row>
    <row r="298" spans="1:9" s="345" customFormat="1">
      <c r="A298" s="469" t="s">
        <v>3815</v>
      </c>
      <c r="B298" s="50">
        <v>25000000</v>
      </c>
      <c r="C298" s="472">
        <v>0</v>
      </c>
      <c r="D298" s="383">
        <f t="shared" si="19"/>
        <v>25000000</v>
      </c>
      <c r="E298" s="108"/>
    </row>
    <row r="299" spans="1:9" s="345" customFormat="1">
      <c r="A299" s="469" t="s">
        <v>3816</v>
      </c>
      <c r="B299" s="50">
        <v>-16111222</v>
      </c>
      <c r="C299" s="472">
        <v>0</v>
      </c>
      <c r="D299" s="383">
        <f t="shared" si="19"/>
        <v>-16111222</v>
      </c>
      <c r="E299" s="108"/>
    </row>
    <row r="300" spans="1:9" s="345" customFormat="1">
      <c r="A300" s="469" t="s">
        <v>3817</v>
      </c>
      <c r="B300" s="50">
        <v>-17500000</v>
      </c>
      <c r="C300" s="472">
        <v>0</v>
      </c>
      <c r="D300" s="383">
        <f t="shared" si="19"/>
        <v>-17500000</v>
      </c>
      <c r="E300" s="108"/>
    </row>
    <row r="301" spans="1:9" s="345" customFormat="1">
      <c r="A301" s="469" t="s">
        <v>3818</v>
      </c>
      <c r="B301" s="50">
        <v>-3000000</v>
      </c>
      <c r="C301" s="472">
        <v>0</v>
      </c>
      <c r="D301" s="383">
        <f t="shared" si="19"/>
        <v>-3000000</v>
      </c>
      <c r="E301" s="108"/>
    </row>
    <row r="302" spans="1:9" s="345" customFormat="1">
      <c r="A302" s="469" t="s">
        <v>3819</v>
      </c>
      <c r="B302" s="50">
        <v>-3343064</v>
      </c>
      <c r="C302" s="472">
        <v>0</v>
      </c>
      <c r="D302" s="383">
        <f t="shared" si="19"/>
        <v>-3343064</v>
      </c>
      <c r="E302" s="108"/>
    </row>
    <row r="303" spans="1:9" s="345" customFormat="1">
      <c r="A303" s="469" t="s">
        <v>3820</v>
      </c>
      <c r="B303" s="50">
        <v>-2500000</v>
      </c>
      <c r="C303" s="472">
        <v>0</v>
      </c>
      <c r="D303" s="383">
        <f t="shared" si="19"/>
        <v>-2500000</v>
      </c>
      <c r="E303" s="108"/>
    </row>
    <row r="304" spans="1:9" s="345" customFormat="1">
      <c r="A304" s="469" t="s">
        <v>3821</v>
      </c>
      <c r="B304" s="50">
        <v>-2500000</v>
      </c>
      <c r="C304" s="472">
        <v>0</v>
      </c>
      <c r="D304" s="383">
        <f t="shared" si="19"/>
        <v>-2500000</v>
      </c>
      <c r="E304" s="108"/>
    </row>
    <row r="305" spans="1:5" s="345" customFormat="1">
      <c r="A305" s="469" t="s">
        <v>3822</v>
      </c>
      <c r="B305" s="50">
        <v>-2500000</v>
      </c>
      <c r="C305" s="472">
        <v>0</v>
      </c>
      <c r="D305" s="383">
        <f t="shared" si="19"/>
        <v>-2500000</v>
      </c>
      <c r="E305" s="108"/>
    </row>
    <row r="306" spans="1:5" s="345" customFormat="1">
      <c r="A306" s="469" t="s">
        <v>3823</v>
      </c>
      <c r="B306" s="50">
        <v>-5000000</v>
      </c>
      <c r="C306" s="472">
        <v>0</v>
      </c>
      <c r="D306" s="383">
        <f t="shared" si="19"/>
        <v>-5000000</v>
      </c>
      <c r="E306" s="108"/>
    </row>
    <row r="307" spans="1:5" s="345" customFormat="1">
      <c r="A307" s="469" t="s">
        <v>3824</v>
      </c>
      <c r="B307" s="50">
        <v>-2500000</v>
      </c>
      <c r="C307" s="472">
        <v>0</v>
      </c>
      <c r="D307" s="383">
        <f t="shared" si="19"/>
        <v>-2500000</v>
      </c>
      <c r="E307" s="108"/>
    </row>
    <row r="308" spans="1:5" s="345" customFormat="1">
      <c r="A308" s="469" t="s">
        <v>3825</v>
      </c>
      <c r="B308" s="50">
        <v>-2500000</v>
      </c>
      <c r="C308" s="472">
        <v>0</v>
      </c>
      <c r="D308" s="383">
        <f t="shared" si="19"/>
        <v>-2500000</v>
      </c>
      <c r="E308" s="108"/>
    </row>
    <row r="309" spans="1:5" s="345" customFormat="1">
      <c r="A309" s="469" t="s">
        <v>3826</v>
      </c>
      <c r="B309" s="50">
        <v>-2000000</v>
      </c>
      <c r="C309" s="472">
        <v>0</v>
      </c>
      <c r="D309" s="383">
        <f t="shared" si="19"/>
        <v>-2000000</v>
      </c>
      <c r="E309" s="108"/>
    </row>
    <row r="310" spans="1:5" s="345" customFormat="1">
      <c r="A310" s="469" t="s">
        <v>3827</v>
      </c>
      <c r="B310" s="50">
        <v>-2500000</v>
      </c>
      <c r="C310" s="472">
        <v>0</v>
      </c>
      <c r="D310" s="383">
        <f t="shared" si="19"/>
        <v>-2500000</v>
      </c>
      <c r="E310" s="108"/>
    </row>
    <row r="311" spans="1:5" s="345" customFormat="1">
      <c r="A311" s="469" t="s">
        <v>3828</v>
      </c>
      <c r="B311" s="50">
        <v>-2000000</v>
      </c>
      <c r="C311" s="472">
        <v>0</v>
      </c>
      <c r="D311" s="383">
        <f t="shared" si="19"/>
        <v>-2000000</v>
      </c>
      <c r="E311" s="108"/>
    </row>
    <row r="312" spans="1:5" s="345" customFormat="1">
      <c r="A312" s="469" t="s">
        <v>3829</v>
      </c>
      <c r="B312" s="50">
        <v>-2500000</v>
      </c>
      <c r="C312" s="472">
        <v>0</v>
      </c>
      <c r="D312" s="383">
        <f t="shared" si="19"/>
        <v>-2500000</v>
      </c>
      <c r="E312" s="108"/>
    </row>
    <row r="313" spans="1:5" s="345" customFormat="1">
      <c r="A313" s="469" t="s">
        <v>3830</v>
      </c>
      <c r="B313" s="50">
        <v>-2500000</v>
      </c>
      <c r="C313" s="472">
        <v>0</v>
      </c>
      <c r="D313" s="383">
        <f t="shared" si="19"/>
        <v>-2500000</v>
      </c>
      <c r="E313" s="108"/>
    </row>
    <row r="314" spans="1:5" s="345" customFormat="1">
      <c r="A314" s="469" t="s">
        <v>3831</v>
      </c>
      <c r="B314" s="50">
        <v>-2500000</v>
      </c>
      <c r="C314" s="472">
        <v>0</v>
      </c>
      <c r="D314" s="383">
        <f t="shared" si="19"/>
        <v>-2500000</v>
      </c>
      <c r="E314" s="108"/>
    </row>
    <row r="315" spans="1:5" s="345" customFormat="1">
      <c r="A315" s="469" t="s">
        <v>3832</v>
      </c>
      <c r="B315" s="50">
        <v>-2000000</v>
      </c>
      <c r="C315" s="472">
        <v>0</v>
      </c>
      <c r="D315" s="383">
        <f t="shared" si="19"/>
        <v>-2000000</v>
      </c>
      <c r="E315" s="108"/>
    </row>
    <row r="316" spans="1:5" s="345" customFormat="1">
      <c r="A316" s="469" t="s">
        <v>3833</v>
      </c>
      <c r="B316" s="50">
        <v>-5000000</v>
      </c>
      <c r="C316" s="472">
        <v>0</v>
      </c>
      <c r="D316" s="383">
        <f t="shared" si="19"/>
        <v>-5000000</v>
      </c>
      <c r="E316" s="108"/>
    </row>
    <row r="317" spans="1:5" s="345" customFormat="1">
      <c r="A317" s="469" t="s">
        <v>3834</v>
      </c>
      <c r="B317" s="50">
        <v>-2500000</v>
      </c>
      <c r="C317" s="472">
        <v>0</v>
      </c>
      <c r="D317" s="383">
        <f t="shared" si="19"/>
        <v>-2500000</v>
      </c>
      <c r="E317" s="108"/>
    </row>
    <row r="318" spans="1:5" s="345" customFormat="1">
      <c r="A318" s="469" t="s">
        <v>3835</v>
      </c>
      <c r="B318" s="50">
        <v>-2000000</v>
      </c>
      <c r="C318" s="472">
        <v>0</v>
      </c>
      <c r="D318" s="383">
        <f t="shared" si="19"/>
        <v>-2000000</v>
      </c>
      <c r="E318" s="108"/>
    </row>
    <row r="319" spans="1:5" s="345" customFormat="1">
      <c r="A319" s="469" t="s">
        <v>3836</v>
      </c>
      <c r="B319" s="50">
        <v>-12500000</v>
      </c>
      <c r="C319" s="472">
        <v>0</v>
      </c>
      <c r="D319" s="383">
        <f t="shared" si="19"/>
        <v>-12500000</v>
      </c>
      <c r="E319" s="108"/>
    </row>
    <row r="320" spans="1:5" s="345" customFormat="1">
      <c r="A320" s="469" t="s">
        <v>3837</v>
      </c>
      <c r="B320" s="50">
        <v>-25000000</v>
      </c>
      <c r="C320" s="472">
        <v>0</v>
      </c>
      <c r="D320" s="383">
        <f t="shared" si="19"/>
        <v>-25000000</v>
      </c>
      <c r="E320" s="108"/>
    </row>
    <row r="321" spans="1:5" s="345" customFormat="1">
      <c r="A321" s="469" t="s">
        <v>3838</v>
      </c>
      <c r="B321" s="50">
        <v>-2000000</v>
      </c>
      <c r="C321" s="472">
        <v>0</v>
      </c>
      <c r="D321" s="383">
        <f t="shared" si="19"/>
        <v>-2000000</v>
      </c>
      <c r="E321" s="108"/>
    </row>
    <row r="322" spans="1:5" s="345" customFormat="1">
      <c r="A322" s="469" t="s">
        <v>3839</v>
      </c>
      <c r="B322" s="50">
        <v>-2500000</v>
      </c>
      <c r="C322" s="472">
        <v>0</v>
      </c>
      <c r="D322" s="383">
        <f t="shared" si="19"/>
        <v>-2500000</v>
      </c>
      <c r="E322" s="108"/>
    </row>
    <row r="323" spans="1:5" s="345" customFormat="1">
      <c r="A323" s="469" t="s">
        <v>3840</v>
      </c>
      <c r="B323" s="50">
        <v>-2500000</v>
      </c>
      <c r="C323" s="472">
        <v>0</v>
      </c>
      <c r="D323" s="383">
        <f t="shared" si="19"/>
        <v>-2500000</v>
      </c>
      <c r="E323" s="108"/>
    </row>
    <row r="324" spans="1:5" s="345" customFormat="1">
      <c r="A324" s="469" t="s">
        <v>3841</v>
      </c>
      <c r="B324" s="50">
        <v>-2000000</v>
      </c>
      <c r="C324" s="472">
        <v>0</v>
      </c>
      <c r="D324" s="383">
        <f t="shared" si="19"/>
        <v>-2000000</v>
      </c>
      <c r="E324" s="108"/>
    </row>
    <row r="325" spans="1:5" s="345" customFormat="1">
      <c r="A325" s="469" t="s">
        <v>3842</v>
      </c>
      <c r="B325" s="50">
        <v>-1500000</v>
      </c>
      <c r="C325" s="472">
        <v>0</v>
      </c>
      <c r="D325" s="383">
        <f t="shared" si="19"/>
        <v>-1500000</v>
      </c>
      <c r="E325" s="108"/>
    </row>
    <row r="326" spans="1:5" s="345" customFormat="1">
      <c r="A326" s="469" t="s">
        <v>3843</v>
      </c>
      <c r="B326" s="50">
        <v>-1500000</v>
      </c>
      <c r="C326" s="472">
        <v>0</v>
      </c>
      <c r="D326" s="383">
        <f t="shared" si="19"/>
        <v>-1500000</v>
      </c>
      <c r="E326" s="108"/>
    </row>
    <row r="327" spans="1:5" s="345" customFormat="1">
      <c r="A327" s="469" t="s">
        <v>3844</v>
      </c>
      <c r="B327" s="50">
        <v>-2500000</v>
      </c>
      <c r="C327" s="472">
        <v>0</v>
      </c>
      <c r="D327" s="383">
        <f t="shared" si="19"/>
        <v>-2500000</v>
      </c>
      <c r="E327" s="108"/>
    </row>
    <row r="328" spans="1:5" s="345" customFormat="1">
      <c r="A328" s="469" t="s">
        <v>3845</v>
      </c>
      <c r="B328" s="50">
        <v>-1500000</v>
      </c>
      <c r="C328" s="472">
        <v>0</v>
      </c>
      <c r="D328" s="383">
        <f t="shared" si="19"/>
        <v>-1500000</v>
      </c>
      <c r="E328" s="108"/>
    </row>
    <row r="329" spans="1:5" s="345" customFormat="1">
      <c r="A329" s="469" t="s">
        <v>3846</v>
      </c>
      <c r="B329" s="50">
        <v>-2500000</v>
      </c>
      <c r="C329" s="472">
        <v>0</v>
      </c>
      <c r="D329" s="383">
        <f t="shared" si="19"/>
        <v>-2500000</v>
      </c>
      <c r="E329" s="108"/>
    </row>
    <row r="330" spans="1:5" s="345" customFormat="1">
      <c r="A330" s="469" t="s">
        <v>3847</v>
      </c>
      <c r="B330" s="50">
        <v>-2500000</v>
      </c>
      <c r="C330" s="472">
        <v>0</v>
      </c>
      <c r="D330" s="383">
        <f t="shared" si="19"/>
        <v>-2500000</v>
      </c>
      <c r="E330" s="108"/>
    </row>
    <row r="331" spans="1:5" s="345" customFormat="1">
      <c r="A331" s="469" t="s">
        <v>3848</v>
      </c>
      <c r="B331" s="50">
        <v>-5000000</v>
      </c>
      <c r="C331" s="472">
        <v>0</v>
      </c>
      <c r="D331" s="383">
        <f t="shared" si="19"/>
        <v>-5000000</v>
      </c>
      <c r="E331" s="108"/>
    </row>
    <row r="332" spans="1:5" s="345" customFormat="1">
      <c r="A332" s="469" t="s">
        <v>3849</v>
      </c>
      <c r="B332" s="50">
        <v>-3500000</v>
      </c>
      <c r="C332" s="472">
        <v>0</v>
      </c>
      <c r="D332" s="383">
        <f t="shared" si="19"/>
        <v>-3500000</v>
      </c>
      <c r="E332" s="108"/>
    </row>
    <row r="333" spans="1:5" s="345" customFormat="1">
      <c r="A333" s="469" t="s">
        <v>3850</v>
      </c>
      <c r="B333" s="50">
        <v>-4500000</v>
      </c>
      <c r="C333" s="472">
        <v>0</v>
      </c>
      <c r="D333" s="383">
        <f t="shared" si="19"/>
        <v>-4500000</v>
      </c>
      <c r="E333" s="108"/>
    </row>
    <row r="334" spans="1:5" s="345" customFormat="1">
      <c r="A334" s="469" t="s">
        <v>3851</v>
      </c>
      <c r="B334" s="50">
        <v>-6450200</v>
      </c>
      <c r="C334" s="472">
        <v>0</v>
      </c>
      <c r="D334" s="383">
        <f t="shared" si="19"/>
        <v>-6450200</v>
      </c>
      <c r="E334" s="108"/>
    </row>
    <row r="335" spans="1:5" s="345" customFormat="1">
      <c r="A335" s="469" t="s">
        <v>3852</v>
      </c>
      <c r="B335" s="50">
        <v>-3000000</v>
      </c>
      <c r="C335" s="472">
        <v>0</v>
      </c>
      <c r="D335" s="383">
        <f t="shared" si="19"/>
        <v>-3000000</v>
      </c>
      <c r="E335" s="108"/>
    </row>
    <row r="336" spans="1:5" s="345" customFormat="1">
      <c r="A336" s="469" t="s">
        <v>3853</v>
      </c>
      <c r="B336" s="50">
        <v>-2500000</v>
      </c>
      <c r="C336" s="472">
        <v>0</v>
      </c>
      <c r="D336" s="383">
        <f t="shared" si="19"/>
        <v>-2500000</v>
      </c>
      <c r="E336" s="108"/>
    </row>
    <row r="337" spans="1:5" s="345" customFormat="1">
      <c r="A337" s="469" t="s">
        <v>3854</v>
      </c>
      <c r="B337" s="50">
        <v>-2500000</v>
      </c>
      <c r="C337" s="472">
        <v>0</v>
      </c>
      <c r="D337" s="383">
        <f t="shared" si="19"/>
        <v>-2500000</v>
      </c>
      <c r="E337" s="108"/>
    </row>
    <row r="338" spans="1:5" s="345" customFormat="1">
      <c r="A338" s="469" t="s">
        <v>3855</v>
      </c>
      <c r="B338" s="50">
        <v>-2500000</v>
      </c>
      <c r="C338" s="472">
        <v>0</v>
      </c>
      <c r="D338" s="383">
        <f t="shared" si="19"/>
        <v>-2500000</v>
      </c>
      <c r="E338" s="108"/>
    </row>
    <row r="339" spans="1:5" s="345" customFormat="1">
      <c r="A339" s="469" t="s">
        <v>3856</v>
      </c>
      <c r="B339" s="50">
        <v>-5000000</v>
      </c>
      <c r="C339" s="472">
        <v>0</v>
      </c>
      <c r="D339" s="383">
        <f t="shared" si="19"/>
        <v>-5000000</v>
      </c>
      <c r="E339" s="108"/>
    </row>
    <row r="340" spans="1:5" s="345" customFormat="1">
      <c r="A340" s="469" t="s">
        <v>3857</v>
      </c>
      <c r="B340" s="50">
        <v>-1500000</v>
      </c>
      <c r="C340" s="472">
        <v>0</v>
      </c>
      <c r="D340" s="383">
        <f t="shared" si="19"/>
        <v>-1500000</v>
      </c>
      <c r="E340" s="108"/>
    </row>
    <row r="341" spans="1:5" s="345" customFormat="1">
      <c r="A341" s="469" t="s">
        <v>3858</v>
      </c>
      <c r="B341" s="50">
        <v>-1200000</v>
      </c>
      <c r="C341" s="472">
        <v>0</v>
      </c>
      <c r="D341" s="383">
        <f t="shared" si="19"/>
        <v>-1200000</v>
      </c>
      <c r="E341" s="108"/>
    </row>
    <row r="342" spans="1:5" s="345" customFormat="1">
      <c r="A342" s="469" t="s">
        <v>3859</v>
      </c>
      <c r="B342" s="50">
        <v>-9000000</v>
      </c>
      <c r="C342" s="472">
        <v>0</v>
      </c>
      <c r="D342" s="383">
        <f t="shared" si="19"/>
        <v>-9000000</v>
      </c>
      <c r="E342" s="108"/>
    </row>
    <row r="343" spans="1:5" s="345" customFormat="1">
      <c r="A343" s="469" t="s">
        <v>3860</v>
      </c>
      <c r="B343" s="50">
        <v>-5000000</v>
      </c>
      <c r="C343" s="472">
        <v>0</v>
      </c>
      <c r="D343" s="383">
        <f t="shared" si="19"/>
        <v>-5000000</v>
      </c>
      <c r="E343" s="108"/>
    </row>
    <row r="344" spans="1:5" s="345" customFormat="1">
      <c r="A344" s="469" t="s">
        <v>3861</v>
      </c>
      <c r="B344" s="50">
        <v>-3000000</v>
      </c>
      <c r="C344" s="472">
        <v>0</v>
      </c>
      <c r="D344" s="383">
        <f t="shared" si="19"/>
        <v>-3000000</v>
      </c>
      <c r="E344" s="108"/>
    </row>
    <row r="345" spans="1:5" s="345" customFormat="1">
      <c r="A345" s="469" t="s">
        <v>3862</v>
      </c>
      <c r="B345" s="50">
        <v>-3500000</v>
      </c>
      <c r="C345" s="472">
        <v>0</v>
      </c>
      <c r="D345" s="383">
        <f t="shared" si="19"/>
        <v>-3500000</v>
      </c>
      <c r="E345" s="108"/>
    </row>
    <row r="346" spans="1:5" s="345" customFormat="1">
      <c r="A346" s="469" t="s">
        <v>3863</v>
      </c>
      <c r="B346" s="50">
        <v>-2500000</v>
      </c>
      <c r="C346" s="472">
        <v>0</v>
      </c>
      <c r="D346" s="383">
        <f t="shared" si="19"/>
        <v>-2500000</v>
      </c>
      <c r="E346" s="108"/>
    </row>
    <row r="347" spans="1:5" s="345" customFormat="1">
      <c r="A347" s="469" t="s">
        <v>3864</v>
      </c>
      <c r="B347" s="50">
        <v>-2500000</v>
      </c>
      <c r="C347" s="472">
        <v>0</v>
      </c>
      <c r="D347" s="383">
        <f t="shared" si="19"/>
        <v>-2500000</v>
      </c>
      <c r="E347" s="108"/>
    </row>
    <row r="348" spans="1:5" s="345" customFormat="1">
      <c r="A348" s="469" t="s">
        <v>3865</v>
      </c>
      <c r="B348" s="50">
        <v>-3500000</v>
      </c>
      <c r="C348" s="472">
        <v>0</v>
      </c>
      <c r="D348" s="383">
        <f t="shared" si="19"/>
        <v>-3500000</v>
      </c>
      <c r="E348" s="108"/>
    </row>
    <row r="349" spans="1:5" s="345" customFormat="1">
      <c r="A349" s="469" t="s">
        <v>3866</v>
      </c>
      <c r="B349" s="50">
        <v>-3500000</v>
      </c>
      <c r="C349" s="472">
        <v>0</v>
      </c>
      <c r="D349" s="383">
        <f t="shared" si="19"/>
        <v>-3500000</v>
      </c>
      <c r="E349" s="108"/>
    </row>
    <row r="350" spans="1:5" s="345" customFormat="1">
      <c r="A350" s="469" t="s">
        <v>3867</v>
      </c>
      <c r="B350" s="50">
        <v>-5000000</v>
      </c>
      <c r="C350" s="472">
        <v>0</v>
      </c>
      <c r="D350" s="383">
        <f t="shared" si="19"/>
        <v>-5000000</v>
      </c>
      <c r="E350" s="108"/>
    </row>
    <row r="351" spans="1:5" s="345" customFormat="1">
      <c r="A351" s="469" t="s">
        <v>3868</v>
      </c>
      <c r="B351" s="50">
        <v>-5000000</v>
      </c>
      <c r="C351" s="472">
        <v>0</v>
      </c>
      <c r="D351" s="383">
        <f t="shared" si="19"/>
        <v>-5000000</v>
      </c>
      <c r="E351" s="108"/>
    </row>
    <row r="352" spans="1:5" s="345" customFormat="1">
      <c r="A352" s="469" t="s">
        <v>3869</v>
      </c>
      <c r="B352" s="50">
        <v>-5000000</v>
      </c>
      <c r="C352" s="472">
        <v>0</v>
      </c>
      <c r="D352" s="383">
        <f t="shared" si="19"/>
        <v>-5000000</v>
      </c>
      <c r="E352" s="108"/>
    </row>
    <row r="353" spans="1:5" s="345" customFormat="1">
      <c r="A353" s="469" t="s">
        <v>3870</v>
      </c>
      <c r="B353" s="50">
        <v>-3000000</v>
      </c>
      <c r="C353" s="472">
        <v>0</v>
      </c>
      <c r="D353" s="383">
        <f t="shared" si="19"/>
        <v>-3000000</v>
      </c>
      <c r="E353" s="108"/>
    </row>
    <row r="354" spans="1:5" s="345" customFormat="1">
      <c r="A354" s="469" t="s">
        <v>3871</v>
      </c>
      <c r="B354" s="50">
        <v>-2500000</v>
      </c>
      <c r="C354" s="472">
        <v>0</v>
      </c>
      <c r="D354" s="383">
        <f t="shared" si="19"/>
        <v>-2500000</v>
      </c>
      <c r="E354" s="108"/>
    </row>
    <row r="355" spans="1:5" s="345" customFormat="1">
      <c r="A355" s="469" t="s">
        <v>3872</v>
      </c>
      <c r="B355" s="50">
        <v>-2500000</v>
      </c>
      <c r="C355" s="472">
        <v>0</v>
      </c>
      <c r="D355" s="383">
        <f t="shared" si="19"/>
        <v>-2500000</v>
      </c>
      <c r="E355" s="108"/>
    </row>
    <row r="356" spans="1:5" s="345" customFormat="1">
      <c r="A356" s="469" t="s">
        <v>3873</v>
      </c>
      <c r="B356" s="50">
        <v>-5000000</v>
      </c>
      <c r="C356" s="472">
        <v>0</v>
      </c>
      <c r="D356" s="383">
        <f t="shared" si="19"/>
        <v>-5000000</v>
      </c>
      <c r="E356" s="108"/>
    </row>
    <row r="357" spans="1:5" s="345" customFormat="1">
      <c r="A357" s="469" t="s">
        <v>3874</v>
      </c>
      <c r="B357" s="50">
        <v>-2500000</v>
      </c>
      <c r="C357" s="472">
        <v>0</v>
      </c>
      <c r="D357" s="383">
        <f t="shared" si="19"/>
        <v>-2500000</v>
      </c>
      <c r="E357" s="108"/>
    </row>
    <row r="358" spans="1:5" s="345" customFormat="1">
      <c r="A358" s="469" t="s">
        <v>3875</v>
      </c>
      <c r="B358" s="50">
        <v>-2500000</v>
      </c>
      <c r="C358" s="472">
        <v>0</v>
      </c>
      <c r="D358" s="383">
        <f t="shared" ref="D358:D398" si="20">B358-C358</f>
        <v>-2500000</v>
      </c>
      <c r="E358" s="108"/>
    </row>
    <row r="359" spans="1:5" s="345" customFormat="1">
      <c r="A359" s="469" t="s">
        <v>3876</v>
      </c>
      <c r="B359" s="50">
        <v>-3000000</v>
      </c>
      <c r="C359" s="472">
        <v>0</v>
      </c>
      <c r="D359" s="383">
        <f t="shared" si="20"/>
        <v>-3000000</v>
      </c>
      <c r="E359" s="108"/>
    </row>
    <row r="360" spans="1:5" s="345" customFormat="1">
      <c r="A360" s="469" t="s">
        <v>3877</v>
      </c>
      <c r="B360" s="50">
        <v>-3000000</v>
      </c>
      <c r="C360" s="472">
        <v>0</v>
      </c>
      <c r="D360" s="383">
        <f t="shared" si="20"/>
        <v>-3000000</v>
      </c>
      <c r="E360" s="108"/>
    </row>
    <row r="361" spans="1:5" s="345" customFormat="1">
      <c r="A361" s="469" t="s">
        <v>3878</v>
      </c>
      <c r="B361" s="50">
        <v>-2000000</v>
      </c>
      <c r="C361" s="472">
        <v>0</v>
      </c>
      <c r="D361" s="383">
        <f t="shared" si="20"/>
        <v>-2000000</v>
      </c>
      <c r="E361" s="108"/>
    </row>
    <row r="362" spans="1:5" s="345" customFormat="1">
      <c r="A362" s="469" t="s">
        <v>3879</v>
      </c>
      <c r="B362" s="50">
        <v>-2500000</v>
      </c>
      <c r="C362" s="472">
        <v>0</v>
      </c>
      <c r="D362" s="383">
        <f t="shared" si="20"/>
        <v>-2500000</v>
      </c>
      <c r="E362" s="108"/>
    </row>
    <row r="363" spans="1:5" s="345" customFormat="1">
      <c r="A363" s="469" t="s">
        <v>3880</v>
      </c>
      <c r="B363" s="50">
        <v>-2500000</v>
      </c>
      <c r="C363" s="472">
        <v>0</v>
      </c>
      <c r="D363" s="383">
        <f t="shared" si="20"/>
        <v>-2500000</v>
      </c>
      <c r="E363" s="108"/>
    </row>
    <row r="364" spans="1:5" s="345" customFormat="1">
      <c r="A364" s="469" t="s">
        <v>3881</v>
      </c>
      <c r="B364" s="50">
        <v>-3000000</v>
      </c>
      <c r="C364" s="472">
        <v>0</v>
      </c>
      <c r="D364" s="383">
        <f t="shared" si="20"/>
        <v>-3000000</v>
      </c>
      <c r="E364" s="108"/>
    </row>
    <row r="365" spans="1:5" s="345" customFormat="1">
      <c r="A365" s="469" t="s">
        <v>3882</v>
      </c>
      <c r="B365" s="50">
        <v>-2500000</v>
      </c>
      <c r="C365" s="472">
        <v>0</v>
      </c>
      <c r="D365" s="383">
        <f t="shared" si="20"/>
        <v>-2500000</v>
      </c>
      <c r="E365" s="108"/>
    </row>
    <row r="366" spans="1:5" s="345" customFormat="1">
      <c r="A366" s="469" t="s">
        <v>3883</v>
      </c>
      <c r="B366" s="50">
        <v>-2500000</v>
      </c>
      <c r="C366" s="472">
        <v>0</v>
      </c>
      <c r="D366" s="383">
        <f t="shared" si="20"/>
        <v>-2500000</v>
      </c>
      <c r="E366" s="108"/>
    </row>
    <row r="367" spans="1:5" s="345" customFormat="1">
      <c r="A367" s="469" t="s">
        <v>3884</v>
      </c>
      <c r="B367" s="50">
        <v>-5000000</v>
      </c>
      <c r="C367" s="472">
        <v>0</v>
      </c>
      <c r="D367" s="383">
        <f t="shared" si="20"/>
        <v>-5000000</v>
      </c>
      <c r="E367" s="108"/>
    </row>
    <row r="368" spans="1:5" s="345" customFormat="1">
      <c r="A368" s="469" t="s">
        <v>3885</v>
      </c>
      <c r="B368" s="50">
        <v>-2267500</v>
      </c>
      <c r="C368" s="472">
        <v>0</v>
      </c>
      <c r="D368" s="383">
        <f t="shared" si="20"/>
        <v>-2267500</v>
      </c>
      <c r="E368" s="108"/>
    </row>
    <row r="369" spans="1:5" s="345" customFormat="1">
      <c r="A369" s="469" t="s">
        <v>3886</v>
      </c>
      <c r="B369" s="50">
        <v>-2500000</v>
      </c>
      <c r="C369" s="472">
        <v>0</v>
      </c>
      <c r="D369" s="383">
        <f t="shared" si="20"/>
        <v>-2500000</v>
      </c>
      <c r="E369" s="108"/>
    </row>
    <row r="370" spans="1:5" s="345" customFormat="1">
      <c r="A370" s="469" t="s">
        <v>3887</v>
      </c>
      <c r="B370" s="50">
        <v>-2500000</v>
      </c>
      <c r="C370" s="472">
        <v>0</v>
      </c>
      <c r="D370" s="383">
        <f t="shared" si="20"/>
        <v>-2500000</v>
      </c>
      <c r="E370" s="108"/>
    </row>
    <row r="371" spans="1:5" s="345" customFormat="1">
      <c r="A371" s="469" t="s">
        <v>3888</v>
      </c>
      <c r="B371" s="50">
        <v>-2000000</v>
      </c>
      <c r="C371" s="472">
        <v>0</v>
      </c>
      <c r="D371" s="383">
        <f t="shared" si="20"/>
        <v>-2000000</v>
      </c>
      <c r="E371" s="108"/>
    </row>
    <row r="372" spans="1:5" s="345" customFormat="1">
      <c r="A372" s="469" t="s">
        <v>3889</v>
      </c>
      <c r="B372" s="50">
        <v>-3500000</v>
      </c>
      <c r="C372" s="472">
        <v>0</v>
      </c>
      <c r="D372" s="383">
        <f t="shared" si="20"/>
        <v>-3500000</v>
      </c>
      <c r="E372" s="108"/>
    </row>
    <row r="373" spans="1:5" s="345" customFormat="1">
      <c r="A373" s="469" t="s">
        <v>3890</v>
      </c>
      <c r="B373" s="50">
        <v>-2500000</v>
      </c>
      <c r="C373" s="472">
        <v>0</v>
      </c>
      <c r="D373" s="383">
        <f t="shared" si="20"/>
        <v>-2500000</v>
      </c>
      <c r="E373" s="108"/>
    </row>
    <row r="374" spans="1:5" s="345" customFormat="1">
      <c r="A374" s="469" t="s">
        <v>3891</v>
      </c>
      <c r="B374" s="50">
        <v>-5000000</v>
      </c>
      <c r="C374" s="472">
        <v>0</v>
      </c>
      <c r="D374" s="383">
        <f t="shared" si="20"/>
        <v>-5000000</v>
      </c>
      <c r="E374" s="108"/>
    </row>
    <row r="375" spans="1:5" s="345" customFormat="1">
      <c r="A375" s="469" t="s">
        <v>3892</v>
      </c>
      <c r="B375" s="50">
        <v>-2500000</v>
      </c>
      <c r="C375" s="472">
        <v>0</v>
      </c>
      <c r="D375" s="383">
        <f t="shared" si="20"/>
        <v>-2500000</v>
      </c>
      <c r="E375" s="108"/>
    </row>
    <row r="376" spans="1:5" s="345" customFormat="1">
      <c r="A376" s="469" t="s">
        <v>3893</v>
      </c>
      <c r="B376" s="50">
        <v>-1500000</v>
      </c>
      <c r="C376" s="472">
        <v>0</v>
      </c>
      <c r="D376" s="383">
        <f t="shared" si="20"/>
        <v>-1500000</v>
      </c>
      <c r="E376" s="108"/>
    </row>
    <row r="377" spans="1:5" s="345" customFormat="1">
      <c r="A377" s="469" t="s">
        <v>3894</v>
      </c>
      <c r="B377" s="50">
        <v>-3000000</v>
      </c>
      <c r="C377" s="472">
        <v>0</v>
      </c>
      <c r="D377" s="383">
        <f t="shared" si="20"/>
        <v>-3000000</v>
      </c>
      <c r="E377" s="108"/>
    </row>
    <row r="378" spans="1:5" s="345" customFormat="1">
      <c r="A378" s="469" t="s">
        <v>3895</v>
      </c>
      <c r="B378" s="50">
        <v>-1500000</v>
      </c>
      <c r="C378" s="472">
        <v>0</v>
      </c>
      <c r="D378" s="383">
        <f t="shared" si="20"/>
        <v>-1500000</v>
      </c>
      <c r="E378" s="108"/>
    </row>
    <row r="379" spans="1:5" s="345" customFormat="1">
      <c r="A379" s="469" t="s">
        <v>3896</v>
      </c>
      <c r="B379" s="50">
        <v>-2000000</v>
      </c>
      <c r="C379" s="472">
        <v>0</v>
      </c>
      <c r="D379" s="383">
        <f t="shared" si="20"/>
        <v>-2000000</v>
      </c>
      <c r="E379" s="108"/>
    </row>
    <row r="380" spans="1:5" s="345" customFormat="1">
      <c r="A380" s="469" t="s">
        <v>3897</v>
      </c>
      <c r="B380" s="50">
        <v>-5000000</v>
      </c>
      <c r="C380" s="472">
        <v>0</v>
      </c>
      <c r="D380" s="383">
        <f t="shared" si="20"/>
        <v>-5000000</v>
      </c>
      <c r="E380" s="108"/>
    </row>
    <row r="381" spans="1:5" s="345" customFormat="1">
      <c r="A381" s="469" t="s">
        <v>3898</v>
      </c>
      <c r="B381" s="50">
        <v>-1250000</v>
      </c>
      <c r="C381" s="472">
        <v>0</v>
      </c>
      <c r="D381" s="383">
        <f t="shared" si="20"/>
        <v>-1250000</v>
      </c>
      <c r="E381" s="108"/>
    </row>
    <row r="382" spans="1:5" s="345" customFormat="1">
      <c r="A382" s="469" t="s">
        <v>3899</v>
      </c>
      <c r="B382" s="50">
        <v>-1250000</v>
      </c>
      <c r="C382" s="472">
        <v>0</v>
      </c>
      <c r="D382" s="383">
        <f t="shared" si="20"/>
        <v>-1250000</v>
      </c>
      <c r="E382" s="108"/>
    </row>
    <row r="383" spans="1:5" s="345" customFormat="1">
      <c r="A383" s="469" t="s">
        <v>3900</v>
      </c>
      <c r="B383" s="50">
        <v>-1750000</v>
      </c>
      <c r="C383" s="472">
        <v>0</v>
      </c>
      <c r="D383" s="383">
        <f t="shared" si="20"/>
        <v>-1750000</v>
      </c>
      <c r="E383" s="108"/>
    </row>
    <row r="384" spans="1:5" s="345" customFormat="1">
      <c r="A384" s="469" t="s">
        <v>3901</v>
      </c>
      <c r="B384" s="50">
        <v>-750000</v>
      </c>
      <c r="C384" s="472">
        <v>0</v>
      </c>
      <c r="D384" s="383">
        <f t="shared" si="20"/>
        <v>-750000</v>
      </c>
      <c r="E384" s="108"/>
    </row>
    <row r="385" spans="1:9" s="345" customFormat="1">
      <c r="A385" s="469" t="s">
        <v>3902</v>
      </c>
      <c r="B385" s="50">
        <v>-1250000</v>
      </c>
      <c r="C385" s="472">
        <v>0</v>
      </c>
      <c r="D385" s="383">
        <f t="shared" si="20"/>
        <v>-1250000</v>
      </c>
      <c r="E385" s="108"/>
    </row>
    <row r="386" spans="1:9" s="345" customFormat="1">
      <c r="A386" s="469" t="s">
        <v>3903</v>
      </c>
      <c r="B386" s="50">
        <v>-3000000</v>
      </c>
      <c r="C386" s="472">
        <v>0</v>
      </c>
      <c r="D386" s="383">
        <f t="shared" si="20"/>
        <v>-3000000</v>
      </c>
      <c r="E386" s="108"/>
    </row>
    <row r="387" spans="1:9" s="345" customFormat="1">
      <c r="A387" s="469" t="s">
        <v>3904</v>
      </c>
      <c r="B387" s="50">
        <v>-1250000</v>
      </c>
      <c r="C387" s="472">
        <v>0</v>
      </c>
      <c r="D387" s="383">
        <f t="shared" si="20"/>
        <v>-1250000</v>
      </c>
      <c r="E387" s="108"/>
    </row>
    <row r="388" spans="1:9" s="345" customFormat="1">
      <c r="A388" s="469" t="s">
        <v>3905</v>
      </c>
      <c r="B388" s="50">
        <v>-3036004</v>
      </c>
      <c r="C388" s="472">
        <v>0</v>
      </c>
      <c r="D388" s="383">
        <f t="shared" si="20"/>
        <v>-3036004</v>
      </c>
      <c r="E388" s="108"/>
    </row>
    <row r="389" spans="1:9" s="345" customFormat="1">
      <c r="A389" s="469" t="s">
        <v>3906</v>
      </c>
      <c r="B389" s="50">
        <v>-1250000</v>
      </c>
      <c r="C389" s="472">
        <v>0</v>
      </c>
      <c r="D389" s="383">
        <f t="shared" si="20"/>
        <v>-1250000</v>
      </c>
      <c r="E389" s="108"/>
    </row>
    <row r="390" spans="1:9" s="345" customFormat="1">
      <c r="A390" s="469" t="s">
        <v>3907</v>
      </c>
      <c r="B390" s="50">
        <v>-1750000</v>
      </c>
      <c r="C390" s="472">
        <v>0</v>
      </c>
      <c r="D390" s="383">
        <f t="shared" si="20"/>
        <v>-1750000</v>
      </c>
      <c r="E390" s="108"/>
    </row>
    <row r="391" spans="1:9" s="345" customFormat="1">
      <c r="A391" s="469" t="s">
        <v>3908</v>
      </c>
      <c r="B391" s="50">
        <v>-1000000</v>
      </c>
      <c r="C391" s="472">
        <v>0</v>
      </c>
      <c r="D391" s="383">
        <f t="shared" si="20"/>
        <v>-1000000</v>
      </c>
      <c r="E391" s="108"/>
    </row>
    <row r="392" spans="1:9" s="345" customFormat="1">
      <c r="A392" s="469" t="s">
        <v>3909</v>
      </c>
      <c r="B392" s="50">
        <v>-1250000</v>
      </c>
      <c r="C392" s="472">
        <v>0</v>
      </c>
      <c r="D392" s="383">
        <f t="shared" si="20"/>
        <v>-1250000</v>
      </c>
      <c r="E392" s="108"/>
    </row>
    <row r="393" spans="1:9" s="345" customFormat="1">
      <c r="A393" s="469" t="s">
        <v>3910</v>
      </c>
      <c r="B393" s="50">
        <v>750000</v>
      </c>
      <c r="C393" s="472">
        <v>0</v>
      </c>
      <c r="D393" s="383">
        <f t="shared" si="20"/>
        <v>750000</v>
      </c>
      <c r="E393" s="108"/>
    </row>
    <row r="394" spans="1:9" s="345" customFormat="1">
      <c r="A394" s="469" t="s">
        <v>3911</v>
      </c>
      <c r="B394" s="50">
        <v>-1217500</v>
      </c>
      <c r="C394" s="472">
        <v>0</v>
      </c>
      <c r="D394" s="383">
        <f t="shared" si="20"/>
        <v>-1217500</v>
      </c>
      <c r="E394" s="108"/>
    </row>
    <row r="395" spans="1:9" s="345" customFormat="1">
      <c r="A395" s="469" t="s">
        <v>3912</v>
      </c>
      <c r="B395" s="50">
        <v>-600000</v>
      </c>
      <c r="C395" s="472">
        <v>0</v>
      </c>
      <c r="D395" s="383">
        <f t="shared" si="20"/>
        <v>-600000</v>
      </c>
      <c r="E395" s="108"/>
    </row>
    <row r="396" spans="1:9" s="345" customFormat="1">
      <c r="A396" s="469" t="s">
        <v>3913</v>
      </c>
      <c r="B396" s="50">
        <v>-1250000</v>
      </c>
      <c r="C396" s="472">
        <v>0</v>
      </c>
      <c r="D396" s="383">
        <f t="shared" si="20"/>
        <v>-1250000</v>
      </c>
      <c r="E396" s="108"/>
    </row>
    <row r="397" spans="1:9" s="345" customFormat="1">
      <c r="A397" s="469" t="s">
        <v>3607</v>
      </c>
      <c r="B397" s="55">
        <v>0</v>
      </c>
      <c r="C397" s="472">
        <v>0</v>
      </c>
      <c r="D397" s="383">
        <f t="shared" si="20"/>
        <v>0</v>
      </c>
      <c r="E397" s="108"/>
    </row>
    <row r="398" spans="1:9" s="345" customFormat="1">
      <c r="A398" s="469" t="s">
        <v>3556</v>
      </c>
      <c r="B398" s="50">
        <v>667190677</v>
      </c>
      <c r="C398" s="72">
        <v>231288145</v>
      </c>
      <c r="D398" s="383">
        <f t="shared" si="20"/>
        <v>435902532</v>
      </c>
      <c r="E398" s="108"/>
    </row>
    <row r="399" spans="1:9">
      <c r="A399" s="39" t="s">
        <v>3970</v>
      </c>
      <c r="B399" s="40">
        <f>SUM(B294:B398)</f>
        <v>543226209</v>
      </c>
      <c r="C399" s="40">
        <f t="shared" ref="C399:D399" si="21">SUM(C294:C398)</f>
        <v>231288145</v>
      </c>
      <c r="D399" s="40">
        <f t="shared" si="21"/>
        <v>311938064</v>
      </c>
      <c r="E399" s="465"/>
      <c r="G399" s="415">
        <v>543226210</v>
      </c>
      <c r="H399" s="415">
        <v>135463241</v>
      </c>
      <c r="I399" s="415">
        <v>550100352</v>
      </c>
    </row>
    <row r="400" spans="1:9">
      <c r="A400" s="34" t="s">
        <v>145</v>
      </c>
      <c r="B400" s="464"/>
      <c r="C400" s="464"/>
      <c r="D400" s="464"/>
      <c r="E400" s="427"/>
    </row>
    <row r="401" spans="1:9" s="345" customFormat="1">
      <c r="A401" s="469" t="s">
        <v>3914</v>
      </c>
      <c r="B401" s="50">
        <v>-9000000</v>
      </c>
      <c r="C401" s="472">
        <v>0</v>
      </c>
      <c r="D401" s="383">
        <f t="shared" ref="D401:D409" si="22">B401-C401</f>
        <v>-9000000</v>
      </c>
      <c r="E401" s="108"/>
    </row>
    <row r="402" spans="1:9" s="345" customFormat="1">
      <c r="A402" s="469" t="s">
        <v>3915</v>
      </c>
      <c r="B402" s="50">
        <v>-7500000</v>
      </c>
      <c r="C402" s="472">
        <v>0</v>
      </c>
      <c r="D402" s="383">
        <f t="shared" si="22"/>
        <v>-7500000</v>
      </c>
      <c r="E402" s="108"/>
    </row>
    <row r="403" spans="1:9" s="345" customFormat="1">
      <c r="A403" s="469" t="s">
        <v>3916</v>
      </c>
      <c r="B403" s="50">
        <v>-9000000</v>
      </c>
      <c r="C403" s="472">
        <v>0</v>
      </c>
      <c r="D403" s="383">
        <f t="shared" si="22"/>
        <v>-9000000</v>
      </c>
      <c r="E403" s="108"/>
    </row>
    <row r="404" spans="1:9" s="345" customFormat="1">
      <c r="A404" s="469" t="s">
        <v>3917</v>
      </c>
      <c r="B404" s="50">
        <v>-6000000</v>
      </c>
      <c r="C404" s="472">
        <v>0</v>
      </c>
      <c r="D404" s="383">
        <f t="shared" si="22"/>
        <v>-6000000</v>
      </c>
      <c r="E404" s="108"/>
    </row>
    <row r="405" spans="1:9" s="345" customFormat="1">
      <c r="A405" s="469" t="s">
        <v>3918</v>
      </c>
      <c r="B405" s="50">
        <v>-3000000</v>
      </c>
      <c r="C405" s="472">
        <v>0</v>
      </c>
      <c r="D405" s="383">
        <f t="shared" si="22"/>
        <v>-3000000</v>
      </c>
      <c r="E405" s="108"/>
    </row>
    <row r="406" spans="1:9" s="345" customFormat="1">
      <c r="A406" s="469" t="s">
        <v>3919</v>
      </c>
      <c r="B406" s="50">
        <v>1000000</v>
      </c>
      <c r="C406" s="472">
        <v>0</v>
      </c>
      <c r="D406" s="383">
        <f t="shared" si="22"/>
        <v>1000000</v>
      </c>
      <c r="E406" s="108"/>
    </row>
    <row r="407" spans="1:9" s="345" customFormat="1">
      <c r="A407" s="469" t="s">
        <v>3920</v>
      </c>
      <c r="B407" s="50">
        <v>400000</v>
      </c>
      <c r="C407" s="472">
        <v>0</v>
      </c>
      <c r="D407" s="383">
        <f t="shared" si="22"/>
        <v>400000</v>
      </c>
      <c r="E407" s="108"/>
    </row>
    <row r="408" spans="1:9" s="345" customFormat="1">
      <c r="A408" s="469" t="s">
        <v>3607</v>
      </c>
      <c r="B408" s="55">
        <v>0</v>
      </c>
      <c r="C408" s="72">
        <v>11093259</v>
      </c>
      <c r="D408" s="383">
        <f t="shared" si="22"/>
        <v>-11093259</v>
      </c>
      <c r="E408" s="108"/>
    </row>
    <row r="409" spans="1:9" s="345" customFormat="1">
      <c r="A409" s="469" t="s">
        <v>3556</v>
      </c>
      <c r="B409" s="50">
        <v>80501688</v>
      </c>
      <c r="C409" s="472">
        <v>0</v>
      </c>
      <c r="D409" s="383">
        <f t="shared" si="22"/>
        <v>80501688</v>
      </c>
      <c r="E409" s="108"/>
    </row>
    <row r="410" spans="1:9">
      <c r="A410" s="39" t="s">
        <v>3971</v>
      </c>
      <c r="B410" s="47">
        <f>SUM(B401:B409)</f>
        <v>47401688</v>
      </c>
      <c r="C410" s="47">
        <f t="shared" ref="C410:D410" si="23">SUM(C401:C409)</f>
        <v>11093259</v>
      </c>
      <c r="D410" s="47">
        <f t="shared" si="23"/>
        <v>36308429</v>
      </c>
      <c r="E410" s="465"/>
      <c r="G410" s="415">
        <v>47401688</v>
      </c>
      <c r="H410" s="415">
        <v>11093259</v>
      </c>
      <c r="I410" s="415">
        <v>24444993</v>
      </c>
    </row>
    <row r="411" spans="1:9">
      <c r="A411" s="44" t="s">
        <v>146</v>
      </c>
      <c r="B411" s="44"/>
      <c r="C411" s="44"/>
      <c r="D411" s="464"/>
      <c r="E411" s="427"/>
    </row>
    <row r="412" spans="1:9" s="345" customFormat="1">
      <c r="A412" s="469" t="s">
        <v>3921</v>
      </c>
      <c r="B412" s="50">
        <v>5000000</v>
      </c>
      <c r="C412" s="472">
        <v>0</v>
      </c>
      <c r="D412" s="383">
        <f t="shared" ref="D412:D413" si="24">B412-C412</f>
        <v>5000000</v>
      </c>
      <c r="E412" s="108"/>
    </row>
    <row r="413" spans="1:9" s="345" customFormat="1">
      <c r="A413" s="469" t="s">
        <v>3922</v>
      </c>
      <c r="B413" s="50">
        <v>2500000</v>
      </c>
      <c r="C413" s="472">
        <v>0</v>
      </c>
      <c r="D413" s="383">
        <f t="shared" si="24"/>
        <v>2500000</v>
      </c>
      <c r="E413" s="108"/>
    </row>
    <row r="414" spans="1:9">
      <c r="A414" s="39" t="s">
        <v>3972</v>
      </c>
      <c r="B414" s="47">
        <f>SUM(B412:B413)</f>
        <v>7500000</v>
      </c>
      <c r="C414" s="47">
        <f t="shared" ref="C414:D414" si="25">SUM(C412:C413)</f>
        <v>0</v>
      </c>
      <c r="D414" s="47">
        <f t="shared" si="25"/>
        <v>7500000</v>
      </c>
      <c r="E414" s="47"/>
      <c r="G414" s="415">
        <v>7500000</v>
      </c>
      <c r="H414" s="415">
        <v>0</v>
      </c>
      <c r="I414" s="415">
        <v>0</v>
      </c>
    </row>
    <row r="415" spans="1:9">
      <c r="A415" s="66" t="s">
        <v>148</v>
      </c>
      <c r="B415" s="466"/>
      <c r="C415" s="466"/>
      <c r="D415" s="466"/>
      <c r="E415" s="467"/>
    </row>
    <row r="416" spans="1:9" s="345" customFormat="1">
      <c r="A416" s="469" t="s">
        <v>3923</v>
      </c>
      <c r="B416" s="50">
        <v>-1500000</v>
      </c>
      <c r="C416" s="472">
        <v>0</v>
      </c>
      <c r="D416" s="383">
        <f t="shared" ref="D416:D418" si="26">B416-C416</f>
        <v>-1500000</v>
      </c>
      <c r="E416" s="108"/>
    </row>
    <row r="417" spans="1:5" s="345" customFormat="1">
      <c r="A417" s="469" t="s">
        <v>3924</v>
      </c>
      <c r="B417" s="50">
        <v>-1048105</v>
      </c>
      <c r="C417" s="472">
        <v>0</v>
      </c>
      <c r="D417" s="383">
        <f t="shared" si="26"/>
        <v>-1048105</v>
      </c>
      <c r="E417" s="108"/>
    </row>
    <row r="418" spans="1:5" s="345" customFormat="1">
      <c r="A418" s="469" t="s">
        <v>3925</v>
      </c>
      <c r="B418" s="50">
        <v>-5000000</v>
      </c>
      <c r="C418" s="472">
        <v>0</v>
      </c>
      <c r="D418" s="383">
        <f t="shared" si="26"/>
        <v>-5000000</v>
      </c>
      <c r="E418" s="108"/>
    </row>
    <row r="419" spans="1:5">
      <c r="A419" s="67" t="s">
        <v>3973</v>
      </c>
      <c r="B419" s="68">
        <f>SUM(B416:B418)</f>
        <v>-7548105</v>
      </c>
      <c r="C419" s="68">
        <f t="shared" ref="C419:D419" si="27">SUM(C416:C418)</f>
        <v>0</v>
      </c>
      <c r="D419" s="68">
        <f t="shared" si="27"/>
        <v>-7548105</v>
      </c>
      <c r="E419" s="69"/>
    </row>
    <row r="420" spans="1:5">
      <c r="A420" s="34" t="s">
        <v>150</v>
      </c>
      <c r="B420" s="35"/>
      <c r="C420" s="35"/>
      <c r="D420" s="35"/>
      <c r="E420" s="36"/>
    </row>
    <row r="421" spans="1:5" s="345" customFormat="1">
      <c r="A421" s="469" t="s">
        <v>3606</v>
      </c>
      <c r="B421" s="50">
        <v>84459627</v>
      </c>
      <c r="C421" s="72">
        <v>57620793</v>
      </c>
      <c r="D421" s="383">
        <f t="shared" ref="D421" si="28">B421-C421</f>
        <v>26838834</v>
      </c>
      <c r="E421" s="108"/>
    </row>
    <row r="422" spans="1:5">
      <c r="A422" s="67" t="s">
        <v>3974</v>
      </c>
      <c r="B422" s="68">
        <f>SUM(B421)</f>
        <v>84459627</v>
      </c>
      <c r="C422" s="68">
        <f t="shared" ref="C422:D422" si="29">SUM(C421)</f>
        <v>57620793</v>
      </c>
      <c r="D422" s="68">
        <f t="shared" si="29"/>
        <v>26838834</v>
      </c>
      <c r="E422" s="69"/>
    </row>
    <row r="423" spans="1:5">
      <c r="A423" s="34" t="s">
        <v>152</v>
      </c>
      <c r="B423" s="35"/>
      <c r="C423" s="35"/>
      <c r="D423" s="35"/>
      <c r="E423" s="36"/>
    </row>
    <row r="424" spans="1:5" s="345" customFormat="1">
      <c r="A424" s="469" t="s">
        <v>3606</v>
      </c>
      <c r="B424" s="50">
        <v>62781066</v>
      </c>
      <c r="C424" s="72">
        <v>36569066</v>
      </c>
      <c r="D424" s="383">
        <f t="shared" ref="D424" si="30">B424-C424</f>
        <v>26212000</v>
      </c>
      <c r="E424" s="108"/>
    </row>
    <row r="425" spans="1:5" s="70" customFormat="1">
      <c r="A425" s="67" t="s">
        <v>3975</v>
      </c>
      <c r="B425" s="68">
        <f>SUM(B424)</f>
        <v>62781066</v>
      </c>
      <c r="C425" s="68">
        <f t="shared" ref="C425:D425" si="31">SUM(C424)</f>
        <v>36569066</v>
      </c>
      <c r="D425" s="68">
        <f t="shared" si="31"/>
        <v>26212000</v>
      </c>
      <c r="E425" s="69"/>
    </row>
    <row r="426" spans="1:5">
      <c r="A426" s="34" t="s">
        <v>156</v>
      </c>
      <c r="B426" s="35"/>
      <c r="C426" s="35"/>
      <c r="D426" s="35"/>
      <c r="E426" s="36"/>
    </row>
    <row r="427" spans="1:5" s="345" customFormat="1">
      <c r="A427" s="469" t="s">
        <v>3606</v>
      </c>
      <c r="B427" s="50">
        <v>44451202</v>
      </c>
      <c r="C427" s="72">
        <v>37029277</v>
      </c>
      <c r="D427" s="383">
        <f t="shared" ref="D427" si="32">B427-C427</f>
        <v>7421925</v>
      </c>
      <c r="E427" s="108"/>
    </row>
    <row r="428" spans="1:5">
      <c r="A428" s="67" t="s">
        <v>3975</v>
      </c>
      <c r="B428" s="68">
        <f>SUM(B427)</f>
        <v>44451202</v>
      </c>
      <c r="C428" s="68">
        <f t="shared" ref="C428:D428" si="33">SUM(C427)</f>
        <v>37029277</v>
      </c>
      <c r="D428" s="68">
        <f t="shared" si="33"/>
        <v>7421925</v>
      </c>
      <c r="E428" s="69"/>
    </row>
    <row r="429" spans="1:5">
      <c r="A429" s="44" t="s">
        <v>158</v>
      </c>
      <c r="B429" s="71"/>
      <c r="C429" s="71"/>
      <c r="D429" s="71"/>
      <c r="E429" s="59"/>
    </row>
    <row r="430" spans="1:5" s="345" customFormat="1">
      <c r="A430" s="469" t="s">
        <v>3606</v>
      </c>
      <c r="B430" s="50">
        <v>37523102</v>
      </c>
      <c r="C430" s="72">
        <v>13408556</v>
      </c>
      <c r="D430" s="383">
        <f t="shared" ref="D430" si="34">B430-C430</f>
        <v>24114546</v>
      </c>
      <c r="E430" s="108"/>
    </row>
    <row r="431" spans="1:5">
      <c r="A431" s="51" t="s">
        <v>3976</v>
      </c>
      <c r="B431" s="47">
        <f>SUM(B430)</f>
        <v>37523102</v>
      </c>
      <c r="C431" s="47">
        <f t="shared" ref="C431:D431" si="35">SUM(C430)</f>
        <v>13408556</v>
      </c>
      <c r="D431" s="47">
        <f t="shared" si="35"/>
        <v>24114546</v>
      </c>
      <c r="E431" s="48"/>
    </row>
    <row r="432" spans="1:5" s="425" customFormat="1">
      <c r="A432" s="73" t="s">
        <v>160</v>
      </c>
      <c r="B432" s="62"/>
      <c r="C432" s="62"/>
      <c r="D432" s="62"/>
      <c r="E432" s="74"/>
    </row>
    <row r="433" spans="1:5" s="345" customFormat="1">
      <c r="A433" s="469" t="s">
        <v>3926</v>
      </c>
      <c r="B433" s="50">
        <v>-2460000</v>
      </c>
      <c r="C433" s="472">
        <v>0</v>
      </c>
      <c r="D433" s="383">
        <f t="shared" ref="D433:D470" si="36">B433-C433</f>
        <v>-2460000</v>
      </c>
      <c r="E433" s="108"/>
    </row>
    <row r="434" spans="1:5" s="345" customFormat="1">
      <c r="A434" s="469" t="s">
        <v>3927</v>
      </c>
      <c r="B434" s="50">
        <v>-6000000</v>
      </c>
      <c r="C434" s="472">
        <v>0</v>
      </c>
      <c r="D434" s="383">
        <f t="shared" si="36"/>
        <v>-6000000</v>
      </c>
      <c r="E434" s="108"/>
    </row>
    <row r="435" spans="1:5" s="345" customFormat="1">
      <c r="A435" s="469" t="s">
        <v>3928</v>
      </c>
      <c r="B435" s="50">
        <v>3812412</v>
      </c>
      <c r="C435" s="472">
        <v>0</v>
      </c>
      <c r="D435" s="383">
        <f t="shared" si="36"/>
        <v>3812412</v>
      </c>
      <c r="E435" s="108"/>
    </row>
    <row r="436" spans="1:5" s="345" customFormat="1">
      <c r="A436" s="469" t="s">
        <v>3929</v>
      </c>
      <c r="B436" s="50">
        <v>-2500000</v>
      </c>
      <c r="C436" s="472">
        <v>0</v>
      </c>
      <c r="D436" s="383">
        <f t="shared" si="36"/>
        <v>-2500000</v>
      </c>
      <c r="E436" s="108"/>
    </row>
    <row r="437" spans="1:5" s="345" customFormat="1">
      <c r="A437" s="469" t="s">
        <v>3930</v>
      </c>
      <c r="B437" s="50">
        <v>1200000</v>
      </c>
      <c r="C437" s="472">
        <v>0</v>
      </c>
      <c r="D437" s="383">
        <f t="shared" si="36"/>
        <v>1200000</v>
      </c>
      <c r="E437" s="108"/>
    </row>
    <row r="438" spans="1:5" s="345" customFormat="1">
      <c r="A438" s="469" t="s">
        <v>3931</v>
      </c>
      <c r="B438" s="50">
        <v>-3506712</v>
      </c>
      <c r="C438" s="472">
        <v>0</v>
      </c>
      <c r="D438" s="383">
        <f t="shared" si="36"/>
        <v>-3506712</v>
      </c>
      <c r="E438" s="108"/>
    </row>
    <row r="439" spans="1:5" s="345" customFormat="1">
      <c r="A439" s="469" t="s">
        <v>3932</v>
      </c>
      <c r="B439" s="50">
        <v>-1500000</v>
      </c>
      <c r="C439" s="472">
        <v>0</v>
      </c>
      <c r="D439" s="383">
        <f t="shared" si="36"/>
        <v>-1500000</v>
      </c>
      <c r="E439" s="108"/>
    </row>
    <row r="440" spans="1:5" s="345" customFormat="1">
      <c r="A440" s="469" t="s">
        <v>3933</v>
      </c>
      <c r="B440" s="50">
        <v>-4200000</v>
      </c>
      <c r="C440" s="472">
        <v>0</v>
      </c>
      <c r="D440" s="383">
        <f t="shared" si="36"/>
        <v>-4200000</v>
      </c>
      <c r="E440" s="108"/>
    </row>
    <row r="441" spans="1:5" s="345" customFormat="1">
      <c r="A441" s="469" t="s">
        <v>3934</v>
      </c>
      <c r="B441" s="55">
        <v>0</v>
      </c>
      <c r="C441" s="472">
        <v>0</v>
      </c>
      <c r="D441" s="383">
        <f t="shared" si="36"/>
        <v>0</v>
      </c>
      <c r="E441" s="108"/>
    </row>
    <row r="442" spans="1:5" s="345" customFormat="1">
      <c r="A442" s="469" t="s">
        <v>3935</v>
      </c>
      <c r="B442" s="50">
        <v>-4500000</v>
      </c>
      <c r="C442" s="472">
        <v>0</v>
      </c>
      <c r="D442" s="383">
        <f t="shared" si="36"/>
        <v>-4500000</v>
      </c>
      <c r="E442" s="108"/>
    </row>
    <row r="443" spans="1:5" s="345" customFormat="1">
      <c r="A443" s="469" t="s">
        <v>3936</v>
      </c>
      <c r="B443" s="50">
        <v>-3000000</v>
      </c>
      <c r="C443" s="472">
        <v>0</v>
      </c>
      <c r="D443" s="383">
        <f t="shared" si="36"/>
        <v>-3000000</v>
      </c>
      <c r="E443" s="108"/>
    </row>
    <row r="444" spans="1:5" s="345" customFormat="1">
      <c r="A444" s="469" t="s">
        <v>3937</v>
      </c>
      <c r="B444" s="55">
        <v>0</v>
      </c>
      <c r="C444" s="472">
        <v>0</v>
      </c>
      <c r="D444" s="383">
        <f t="shared" si="36"/>
        <v>0</v>
      </c>
      <c r="E444" s="108"/>
    </row>
    <row r="445" spans="1:5" s="345" customFormat="1">
      <c r="A445" s="469" t="s">
        <v>3938</v>
      </c>
      <c r="B445" s="50">
        <v>1500000</v>
      </c>
      <c r="C445" s="472">
        <v>0</v>
      </c>
      <c r="D445" s="383">
        <f t="shared" si="36"/>
        <v>1500000</v>
      </c>
      <c r="E445" s="108"/>
    </row>
    <row r="446" spans="1:5" s="345" customFormat="1">
      <c r="A446" s="469" t="s">
        <v>3939</v>
      </c>
      <c r="B446" s="50">
        <v>500000</v>
      </c>
      <c r="C446" s="472">
        <v>0</v>
      </c>
      <c r="D446" s="383">
        <f t="shared" si="36"/>
        <v>500000</v>
      </c>
      <c r="E446" s="108"/>
    </row>
    <row r="447" spans="1:5" s="345" customFormat="1">
      <c r="A447" s="469" t="s">
        <v>3940</v>
      </c>
      <c r="B447" s="50">
        <v>-2100000</v>
      </c>
      <c r="C447" s="472">
        <v>0</v>
      </c>
      <c r="D447" s="383">
        <f t="shared" si="36"/>
        <v>-2100000</v>
      </c>
      <c r="E447" s="108"/>
    </row>
    <row r="448" spans="1:5" s="345" customFormat="1">
      <c r="A448" s="469" t="s">
        <v>3941</v>
      </c>
      <c r="B448" s="50">
        <v>-3741233</v>
      </c>
      <c r="C448" s="472">
        <v>0</v>
      </c>
      <c r="D448" s="383">
        <f t="shared" si="36"/>
        <v>-3741233</v>
      </c>
      <c r="E448" s="108"/>
    </row>
    <row r="449" spans="1:5" s="345" customFormat="1">
      <c r="A449" s="469" t="s">
        <v>3942</v>
      </c>
      <c r="B449" s="50">
        <v>-4000000</v>
      </c>
      <c r="C449" s="472">
        <v>0</v>
      </c>
      <c r="D449" s="383">
        <f t="shared" si="36"/>
        <v>-4000000</v>
      </c>
      <c r="E449" s="108"/>
    </row>
    <row r="450" spans="1:5" s="345" customFormat="1">
      <c r="A450" s="469" t="s">
        <v>3943</v>
      </c>
      <c r="B450" s="50">
        <v>-4000000</v>
      </c>
      <c r="C450" s="472">
        <v>0</v>
      </c>
      <c r="D450" s="383">
        <f t="shared" si="36"/>
        <v>-4000000</v>
      </c>
      <c r="E450" s="108"/>
    </row>
    <row r="451" spans="1:5" s="345" customFormat="1">
      <c r="A451" s="469" t="s">
        <v>3944</v>
      </c>
      <c r="B451" s="50">
        <v>1000000</v>
      </c>
      <c r="C451" s="472">
        <v>0</v>
      </c>
      <c r="D451" s="383">
        <f t="shared" si="36"/>
        <v>1000000</v>
      </c>
      <c r="E451" s="108"/>
    </row>
    <row r="452" spans="1:5" s="345" customFormat="1">
      <c r="A452" s="469" t="s">
        <v>3945</v>
      </c>
      <c r="B452" s="50">
        <v>1500000</v>
      </c>
      <c r="C452" s="472">
        <v>0</v>
      </c>
      <c r="D452" s="383">
        <f t="shared" si="36"/>
        <v>1500000</v>
      </c>
      <c r="E452" s="108"/>
    </row>
    <row r="453" spans="1:5" s="345" customFormat="1">
      <c r="A453" s="469" t="s">
        <v>3946</v>
      </c>
      <c r="B453" s="50">
        <v>-2700000</v>
      </c>
      <c r="C453" s="472">
        <v>0</v>
      </c>
      <c r="D453" s="383">
        <f t="shared" si="36"/>
        <v>-2700000</v>
      </c>
      <c r="E453" s="108"/>
    </row>
    <row r="454" spans="1:5" s="345" customFormat="1">
      <c r="A454" s="469" t="s">
        <v>3947</v>
      </c>
      <c r="B454" s="50">
        <v>-2100000</v>
      </c>
      <c r="C454" s="472">
        <v>0</v>
      </c>
      <c r="D454" s="383">
        <f t="shared" si="36"/>
        <v>-2100000</v>
      </c>
      <c r="E454" s="108"/>
    </row>
    <row r="455" spans="1:5" s="345" customFormat="1">
      <c r="A455" s="469" t="s">
        <v>3948</v>
      </c>
      <c r="B455" s="50">
        <v>-2100000</v>
      </c>
      <c r="C455" s="472">
        <v>0</v>
      </c>
      <c r="D455" s="383">
        <f t="shared" si="36"/>
        <v>-2100000</v>
      </c>
      <c r="E455" s="108"/>
    </row>
    <row r="456" spans="1:5" s="345" customFormat="1">
      <c r="A456" s="469" t="s">
        <v>3949</v>
      </c>
      <c r="B456" s="50">
        <v>-4200000</v>
      </c>
      <c r="C456" s="472">
        <v>0</v>
      </c>
      <c r="D456" s="383">
        <f t="shared" si="36"/>
        <v>-4200000</v>
      </c>
      <c r="E456" s="108"/>
    </row>
    <row r="457" spans="1:5" s="345" customFormat="1">
      <c r="A457" s="469" t="s">
        <v>3950</v>
      </c>
      <c r="B457" s="50">
        <v>-1500000</v>
      </c>
      <c r="C457" s="472">
        <v>0</v>
      </c>
      <c r="D457" s="383">
        <f t="shared" si="36"/>
        <v>-1500000</v>
      </c>
      <c r="E457" s="108"/>
    </row>
    <row r="458" spans="1:5" s="345" customFormat="1">
      <c r="A458" s="469" t="s">
        <v>3951</v>
      </c>
      <c r="B458" s="50">
        <v>-1800000</v>
      </c>
      <c r="C458" s="472">
        <v>0</v>
      </c>
      <c r="D458" s="383">
        <f t="shared" si="36"/>
        <v>-1800000</v>
      </c>
      <c r="E458" s="108"/>
    </row>
    <row r="459" spans="1:5" s="345" customFormat="1">
      <c r="A459" s="469" t="s">
        <v>3952</v>
      </c>
      <c r="B459" s="50">
        <v>-4200000</v>
      </c>
      <c r="C459" s="472">
        <v>0</v>
      </c>
      <c r="D459" s="383">
        <f t="shared" si="36"/>
        <v>-4200000</v>
      </c>
      <c r="E459" s="108"/>
    </row>
    <row r="460" spans="1:5" s="345" customFormat="1">
      <c r="A460" s="469" t="s">
        <v>3953</v>
      </c>
      <c r="B460" s="50">
        <v>1250000</v>
      </c>
      <c r="C460" s="472">
        <v>0</v>
      </c>
      <c r="D460" s="383">
        <f t="shared" si="36"/>
        <v>1250000</v>
      </c>
      <c r="E460" s="108"/>
    </row>
    <row r="461" spans="1:5" s="345" customFormat="1">
      <c r="A461" s="469" t="s">
        <v>3954</v>
      </c>
      <c r="B461" s="50">
        <v>1350000</v>
      </c>
      <c r="C461" s="472">
        <v>0</v>
      </c>
      <c r="D461" s="383">
        <f t="shared" si="36"/>
        <v>1350000</v>
      </c>
      <c r="E461" s="108"/>
    </row>
    <row r="462" spans="1:5" s="345" customFormat="1">
      <c r="A462" s="469" t="s">
        <v>3955</v>
      </c>
      <c r="B462" s="50">
        <v>-750000</v>
      </c>
      <c r="C462" s="472">
        <v>0</v>
      </c>
      <c r="D462" s="383">
        <f t="shared" si="36"/>
        <v>-750000</v>
      </c>
      <c r="E462" s="108"/>
    </row>
    <row r="463" spans="1:5" s="345" customFormat="1">
      <c r="A463" s="469" t="s">
        <v>3956</v>
      </c>
      <c r="B463" s="50">
        <v>-500000</v>
      </c>
      <c r="C463" s="472">
        <v>0</v>
      </c>
      <c r="D463" s="383">
        <f t="shared" si="36"/>
        <v>-500000</v>
      </c>
      <c r="E463" s="108"/>
    </row>
    <row r="464" spans="1:5" s="345" customFormat="1">
      <c r="A464" s="469" t="s">
        <v>3957</v>
      </c>
      <c r="B464" s="50">
        <v>-1000000</v>
      </c>
      <c r="C464" s="472">
        <v>0</v>
      </c>
      <c r="D464" s="383">
        <f t="shared" si="36"/>
        <v>-1000000</v>
      </c>
      <c r="E464" s="108"/>
    </row>
    <row r="465" spans="1:6" s="345" customFormat="1">
      <c r="A465" s="469" t="s">
        <v>3958</v>
      </c>
      <c r="B465" s="50">
        <v>-3700000</v>
      </c>
      <c r="C465" s="472">
        <v>0</v>
      </c>
      <c r="D465" s="383">
        <f t="shared" si="36"/>
        <v>-3700000</v>
      </c>
      <c r="E465" s="108"/>
    </row>
    <row r="466" spans="1:6" s="345" customFormat="1">
      <c r="A466" s="469" t="s">
        <v>3959</v>
      </c>
      <c r="B466" s="50">
        <v>-1500000</v>
      </c>
      <c r="C466" s="472">
        <v>0</v>
      </c>
      <c r="D466" s="383">
        <f t="shared" si="36"/>
        <v>-1500000</v>
      </c>
      <c r="E466" s="108"/>
    </row>
    <row r="467" spans="1:6" s="345" customFormat="1">
      <c r="A467" s="469" t="s">
        <v>3960</v>
      </c>
      <c r="B467" s="50">
        <v>-1500000</v>
      </c>
      <c r="C467" s="472">
        <v>0</v>
      </c>
      <c r="D467" s="383">
        <f t="shared" si="36"/>
        <v>-1500000</v>
      </c>
      <c r="E467" s="108"/>
    </row>
    <row r="468" spans="1:6" s="345" customFormat="1">
      <c r="A468" s="469" t="s">
        <v>3961</v>
      </c>
      <c r="B468" s="50">
        <v>-4000000</v>
      </c>
      <c r="C468" s="472">
        <v>0</v>
      </c>
      <c r="D468" s="383">
        <f t="shared" si="36"/>
        <v>-4000000</v>
      </c>
      <c r="E468" s="108"/>
    </row>
    <row r="469" spans="1:6" s="345" customFormat="1">
      <c r="A469" s="469" t="s">
        <v>3607</v>
      </c>
      <c r="B469" s="55">
        <v>0</v>
      </c>
      <c r="C469" s="72">
        <v>1540932</v>
      </c>
      <c r="D469" s="383">
        <f t="shared" si="36"/>
        <v>-1540932</v>
      </c>
      <c r="E469" s="108"/>
    </row>
    <row r="470" spans="1:6" s="345" customFormat="1">
      <c r="A470" s="469" t="s">
        <v>3556</v>
      </c>
      <c r="B470" s="50">
        <v>239508556</v>
      </c>
      <c r="C470" s="72">
        <v>63215916</v>
      </c>
      <c r="D470" s="383">
        <f t="shared" si="36"/>
        <v>176292640</v>
      </c>
      <c r="E470" s="108"/>
    </row>
    <row r="471" spans="1:6" s="425" customFormat="1">
      <c r="A471" s="51" t="s">
        <v>3977</v>
      </c>
      <c r="B471" s="47">
        <f>SUM(B433:B470)</f>
        <v>178563023</v>
      </c>
      <c r="C471" s="47">
        <f t="shared" ref="C471:D471" si="37">SUM(C433:C470)</f>
        <v>64756848</v>
      </c>
      <c r="D471" s="47">
        <f t="shared" si="37"/>
        <v>113806175</v>
      </c>
      <c r="E471" s="75"/>
    </row>
    <row r="472" spans="1:6" s="425" customFormat="1">
      <c r="A472" s="430" t="s">
        <v>0</v>
      </c>
      <c r="B472" s="432">
        <f>B471+B431+B428+B425+B422+B419+B414+B410+B399+B292+B178+B135+B112+B82+B71+B66+B46+B11</f>
        <v>4350690533</v>
      </c>
      <c r="C472" s="432">
        <f>C471+C431+C428+C425+C422+C419+C414+C410+C399+C292+C178+C135+C112+C82+C71+C66+C46+C11</f>
        <v>1645754727</v>
      </c>
      <c r="D472" s="432">
        <f>D471+D431+D428+D425+D422+D419+D414+D410+D399+D292+D178+D135+D112+D82+D71+D66+D46+D11</f>
        <v>2704935806</v>
      </c>
      <c r="E472" s="432"/>
    </row>
    <row r="473" spans="1:6">
      <c r="B473" s="415"/>
      <c r="C473" s="468"/>
      <c r="D473" s="468"/>
    </row>
    <row r="474" spans="1:6">
      <c r="A474" s="618" t="s">
        <v>86</v>
      </c>
      <c r="B474" s="618"/>
      <c r="C474" s="618"/>
      <c r="D474" s="618"/>
      <c r="E474" s="618"/>
      <c r="F474" s="470"/>
    </row>
    <row r="475" spans="1:6">
      <c r="B475" s="415"/>
      <c r="C475" s="468"/>
      <c r="D475" s="468"/>
    </row>
    <row r="476" spans="1:6">
      <c r="A476" s="433" t="s">
        <v>50</v>
      </c>
      <c r="B476" s="433"/>
      <c r="C476" s="433"/>
      <c r="D476" s="436" t="s">
        <v>5</v>
      </c>
      <c r="E476" s="436"/>
    </row>
    <row r="477" spans="1:6">
      <c r="A477" s="437" t="s">
        <v>110</v>
      </c>
      <c r="B477" s="32"/>
      <c r="C477" s="32"/>
      <c r="D477" s="32"/>
    </row>
    <row r="478" spans="1:6">
      <c r="A478" s="32"/>
      <c r="B478" s="32"/>
      <c r="C478" s="32"/>
      <c r="D478" s="32"/>
    </row>
    <row r="479" spans="1:6">
      <c r="A479" s="433" t="s">
        <v>108</v>
      </c>
      <c r="B479" s="433"/>
      <c r="C479" s="433"/>
      <c r="D479" s="32"/>
    </row>
    <row r="482" spans="1:5">
      <c r="A482" s="436" t="s">
        <v>109</v>
      </c>
      <c r="B482" s="436"/>
      <c r="C482" s="436"/>
      <c r="D482" s="436" t="s">
        <v>5</v>
      </c>
      <c r="E482" s="436"/>
    </row>
    <row r="483" spans="1:5">
      <c r="A483" s="437" t="s">
        <v>110</v>
      </c>
    </row>
    <row r="485" spans="1:5">
      <c r="A485" s="433" t="s">
        <v>108</v>
      </c>
      <c r="B485" s="433"/>
      <c r="C485" s="433"/>
    </row>
  </sheetData>
  <mergeCells count="6">
    <mergeCell ref="E5:E6"/>
    <mergeCell ref="A474:E474"/>
    <mergeCell ref="A5:A6"/>
    <mergeCell ref="A2:E2"/>
    <mergeCell ref="A3:E3"/>
    <mergeCell ref="A4:B4"/>
  </mergeCells>
  <pageMargins left="0.51181102362204722" right="0.74803149606299213" top="0.51181102362204722" bottom="0.98425196850393704" header="0.51181102362204722" footer="0.51181102362204722"/>
  <pageSetup scale="76" fitToHeight="0"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23"/>
  <sheetViews>
    <sheetView topLeftCell="A610" zoomScaleNormal="100" zoomScalePageLayoutView="50" workbookViewId="0">
      <selection activeCell="F521" sqref="F521"/>
    </sheetView>
  </sheetViews>
  <sheetFormatPr defaultColWidth="8.85546875" defaultRowHeight="15"/>
  <cols>
    <col min="1" max="1" width="6.42578125" style="11" customWidth="1"/>
    <col min="2" max="2" width="19.42578125" style="11" customWidth="1"/>
    <col min="3" max="3" width="54" style="11" customWidth="1"/>
    <col min="4" max="4" width="17.5703125" style="11" customWidth="1"/>
    <col min="5" max="5" width="19.7109375" style="11" customWidth="1"/>
    <col min="6" max="6" width="16.85546875" style="11" customWidth="1"/>
    <col min="7" max="7" width="15.85546875" style="89" customWidth="1"/>
    <col min="8" max="8" width="13.140625" style="11" customWidth="1"/>
    <col min="9" max="9" width="15.85546875" style="11" customWidth="1"/>
    <col min="10" max="10" width="14.42578125" style="11" customWidth="1"/>
    <col min="11" max="11" width="15.85546875" style="11" customWidth="1"/>
    <col min="12" max="16384" width="8.85546875" style="11"/>
  </cols>
  <sheetData>
    <row r="1" spans="1:11" ht="15.75">
      <c r="A1" s="9"/>
      <c r="B1" s="10" t="s">
        <v>4</v>
      </c>
      <c r="C1" s="9"/>
      <c r="D1" s="9"/>
      <c r="E1" s="9"/>
      <c r="F1" s="9"/>
      <c r="G1" s="87"/>
      <c r="H1" s="9"/>
      <c r="I1" s="9"/>
      <c r="J1" s="9"/>
      <c r="K1" s="9"/>
    </row>
    <row r="2" spans="1:11" ht="15.75">
      <c r="A2" s="9"/>
      <c r="B2" s="10"/>
      <c r="C2" s="9"/>
      <c r="D2" s="9"/>
      <c r="E2" s="9"/>
      <c r="F2" s="9"/>
      <c r="G2" s="87"/>
      <c r="H2" s="9"/>
      <c r="I2" s="9"/>
      <c r="J2" s="9"/>
      <c r="K2" s="9"/>
    </row>
    <row r="3" spans="1:11" ht="15.75">
      <c r="A3" s="9"/>
      <c r="B3" s="76" t="s">
        <v>258</v>
      </c>
      <c r="C3" s="32"/>
      <c r="D3" s="32"/>
      <c r="E3" s="32"/>
      <c r="F3" s="9"/>
      <c r="G3" s="87"/>
      <c r="H3" s="9"/>
      <c r="I3" s="9"/>
      <c r="J3" s="9"/>
      <c r="K3" s="9"/>
    </row>
    <row r="4" spans="1:11" ht="15.75">
      <c r="A4" s="9"/>
      <c r="B4" s="76"/>
      <c r="C4" s="32"/>
      <c r="D4" s="32"/>
      <c r="E4" s="32"/>
      <c r="F4" s="9"/>
      <c r="G4" s="87"/>
      <c r="H4" s="9"/>
      <c r="I4" s="9"/>
      <c r="J4" s="9"/>
      <c r="K4" s="9"/>
    </row>
    <row r="5" spans="1:11" ht="15.75">
      <c r="A5" s="9"/>
      <c r="B5" s="70" t="s">
        <v>259</v>
      </c>
      <c r="C5" s="32"/>
      <c r="D5" s="32"/>
      <c r="E5" s="32"/>
      <c r="F5" s="9"/>
      <c r="G5" s="87"/>
      <c r="H5" s="9"/>
      <c r="I5" s="9"/>
      <c r="J5" s="9"/>
      <c r="K5" s="9"/>
    </row>
    <row r="6" spans="1:11" ht="15.75">
      <c r="A6" s="9"/>
      <c r="B6" s="76"/>
      <c r="C6" s="32"/>
      <c r="D6" s="32"/>
      <c r="E6" s="32"/>
      <c r="F6" s="9"/>
      <c r="G6" s="87"/>
      <c r="H6" s="9"/>
      <c r="I6" s="9"/>
      <c r="J6" s="9"/>
      <c r="K6" s="9"/>
    </row>
    <row r="7" spans="1:11" ht="15.75">
      <c r="A7" s="9"/>
      <c r="B7" s="76" t="s">
        <v>260</v>
      </c>
      <c r="C7" s="32"/>
      <c r="D7" s="32"/>
      <c r="E7" s="32"/>
      <c r="F7" s="9"/>
      <c r="G7" s="87"/>
      <c r="H7" s="9"/>
      <c r="I7" s="9"/>
      <c r="J7" s="9"/>
      <c r="K7" s="9"/>
    </row>
    <row r="8" spans="1:11" ht="15.75">
      <c r="A8" s="9"/>
      <c r="B8" s="76"/>
      <c r="C8" s="32"/>
      <c r="D8" s="32"/>
      <c r="E8" s="32"/>
      <c r="F8" s="9"/>
      <c r="G8" s="87"/>
      <c r="H8" s="9"/>
      <c r="I8" s="9"/>
      <c r="J8" s="9"/>
      <c r="K8" s="9"/>
    </row>
    <row r="9" spans="1:11" ht="15.75">
      <c r="A9" s="9"/>
      <c r="B9" s="76" t="s">
        <v>261</v>
      </c>
      <c r="C9" s="32"/>
      <c r="D9" s="32"/>
      <c r="E9" s="32"/>
      <c r="F9" s="9"/>
      <c r="G9" s="87"/>
      <c r="H9" s="9"/>
      <c r="I9" s="9"/>
      <c r="J9" s="9"/>
      <c r="K9" s="9"/>
    </row>
    <row r="10" spans="1:11" ht="47.25">
      <c r="A10" s="9"/>
      <c r="B10" s="63" t="s">
        <v>41</v>
      </c>
      <c r="C10" s="63" t="s">
        <v>13</v>
      </c>
      <c r="D10" s="63" t="s">
        <v>42</v>
      </c>
      <c r="E10" s="25" t="s">
        <v>53</v>
      </c>
      <c r="F10" s="25" t="s">
        <v>80</v>
      </c>
      <c r="G10" s="85" t="s">
        <v>43</v>
      </c>
      <c r="H10" s="63" t="s">
        <v>44</v>
      </c>
      <c r="I10" s="63" t="s">
        <v>45</v>
      </c>
      <c r="J10" s="63" t="s">
        <v>46</v>
      </c>
      <c r="K10" s="63" t="s">
        <v>1</v>
      </c>
    </row>
    <row r="11" spans="1:11" ht="38.1" customHeight="1">
      <c r="A11" s="9"/>
      <c r="B11" s="24" t="s">
        <v>262</v>
      </c>
      <c r="C11" s="24" t="s">
        <v>263</v>
      </c>
      <c r="D11" s="24" t="s">
        <v>440</v>
      </c>
      <c r="E11" s="30">
        <v>25157018</v>
      </c>
      <c r="F11" s="30">
        <v>25157018</v>
      </c>
      <c r="G11" s="88">
        <v>20000000</v>
      </c>
      <c r="H11" s="14" t="s">
        <v>47</v>
      </c>
      <c r="I11" s="92">
        <f>G11/F11</f>
        <v>0.79500678498540645</v>
      </c>
      <c r="J11" s="14" t="s">
        <v>48</v>
      </c>
      <c r="K11" s="24"/>
    </row>
    <row r="12" spans="1:11" ht="38.1" customHeight="1">
      <c r="A12" s="9"/>
      <c r="B12" s="24"/>
      <c r="C12" s="24"/>
      <c r="D12" s="24"/>
      <c r="E12" s="30"/>
      <c r="F12" s="30"/>
      <c r="G12" s="88"/>
      <c r="H12" s="14"/>
      <c r="I12" s="23"/>
      <c r="J12" s="14"/>
      <c r="K12" s="24"/>
    </row>
    <row r="13" spans="1:11" ht="38.1" customHeight="1">
      <c r="A13" s="9"/>
      <c r="B13" s="24" t="s">
        <v>364</v>
      </c>
      <c r="C13" s="24" t="s">
        <v>365</v>
      </c>
      <c r="D13" s="24" t="s">
        <v>366</v>
      </c>
      <c r="E13" s="30">
        <v>13600000</v>
      </c>
      <c r="F13" s="30">
        <v>13600000</v>
      </c>
      <c r="G13" s="88">
        <v>0</v>
      </c>
      <c r="H13" s="14" t="s">
        <v>367</v>
      </c>
      <c r="I13" s="92">
        <f>G13/F13</f>
        <v>0</v>
      </c>
      <c r="J13" s="14" t="s">
        <v>48</v>
      </c>
      <c r="K13" s="24" t="s">
        <v>368</v>
      </c>
    </row>
    <row r="14" spans="1:11" ht="38.1" customHeight="1">
      <c r="A14" s="9"/>
      <c r="B14" s="24" t="s">
        <v>364</v>
      </c>
      <c r="C14" s="24" t="s">
        <v>369</v>
      </c>
      <c r="D14" s="24" t="s">
        <v>366</v>
      </c>
      <c r="E14" s="30">
        <v>156217103</v>
      </c>
      <c r="F14" s="30">
        <v>156217103</v>
      </c>
      <c r="G14" s="88">
        <v>0</v>
      </c>
      <c r="H14" s="14" t="s">
        <v>367</v>
      </c>
      <c r="I14" s="92">
        <f t="shared" ref="I14:I79" si="0">G14/F14</f>
        <v>0</v>
      </c>
      <c r="J14" s="14" t="s">
        <v>48</v>
      </c>
      <c r="K14" s="24" t="s">
        <v>370</v>
      </c>
    </row>
    <row r="15" spans="1:11" ht="38.1" customHeight="1">
      <c r="A15" s="9"/>
      <c r="B15" s="24" t="s">
        <v>364</v>
      </c>
      <c r="C15" s="24" t="s">
        <v>371</v>
      </c>
      <c r="D15" s="24" t="s">
        <v>366</v>
      </c>
      <c r="E15" s="30">
        <v>5500000</v>
      </c>
      <c r="F15" s="30">
        <v>5500000</v>
      </c>
      <c r="G15" s="88">
        <v>0</v>
      </c>
      <c r="H15" s="14" t="s">
        <v>367</v>
      </c>
      <c r="I15" s="92">
        <f t="shared" si="0"/>
        <v>0</v>
      </c>
      <c r="J15" s="14" t="s">
        <v>48</v>
      </c>
      <c r="K15" s="24" t="s">
        <v>370</v>
      </c>
    </row>
    <row r="16" spans="1:11" ht="38.1" customHeight="1">
      <c r="A16" s="9"/>
      <c r="B16" s="24" t="s">
        <v>364</v>
      </c>
      <c r="C16" s="24" t="s">
        <v>372</v>
      </c>
      <c r="D16" s="24" t="s">
        <v>366</v>
      </c>
      <c r="E16" s="30">
        <v>10918919</v>
      </c>
      <c r="F16" s="30">
        <v>10918919</v>
      </c>
      <c r="G16" s="88">
        <v>0</v>
      </c>
      <c r="H16" s="14" t="s">
        <v>367</v>
      </c>
      <c r="I16" s="92">
        <f t="shared" si="0"/>
        <v>0</v>
      </c>
      <c r="J16" s="14" t="s">
        <v>48</v>
      </c>
      <c r="K16" s="24" t="s">
        <v>370</v>
      </c>
    </row>
    <row r="17" spans="1:11" ht="38.1" customHeight="1">
      <c r="A17" s="9"/>
      <c r="B17" s="24" t="s">
        <v>364</v>
      </c>
      <c r="C17" s="24" t="s">
        <v>373</v>
      </c>
      <c r="D17" s="24" t="s">
        <v>366</v>
      </c>
      <c r="E17" s="30">
        <v>10000000</v>
      </c>
      <c r="F17" s="30">
        <v>10000000</v>
      </c>
      <c r="G17" s="88">
        <v>0</v>
      </c>
      <c r="H17" s="14" t="s">
        <v>367</v>
      </c>
      <c r="I17" s="92">
        <f t="shared" si="0"/>
        <v>0</v>
      </c>
      <c r="J17" s="14" t="s">
        <v>48</v>
      </c>
      <c r="K17" s="24" t="s">
        <v>370</v>
      </c>
    </row>
    <row r="18" spans="1:11" ht="38.1" customHeight="1">
      <c r="A18" s="9"/>
      <c r="B18" s="24" t="s">
        <v>364</v>
      </c>
      <c r="C18" s="24" t="s">
        <v>374</v>
      </c>
      <c r="D18" s="24" t="s">
        <v>366</v>
      </c>
      <c r="E18" s="30">
        <v>4000000</v>
      </c>
      <c r="F18" s="30">
        <v>4000000</v>
      </c>
      <c r="G18" s="88">
        <v>0</v>
      </c>
      <c r="H18" s="14" t="s">
        <v>367</v>
      </c>
      <c r="I18" s="92">
        <f t="shared" si="0"/>
        <v>0</v>
      </c>
      <c r="J18" s="14" t="s">
        <v>48</v>
      </c>
      <c r="K18" s="24" t="s">
        <v>370</v>
      </c>
    </row>
    <row r="19" spans="1:11" ht="38.1" customHeight="1">
      <c r="A19" s="9"/>
      <c r="B19" s="24" t="s">
        <v>364</v>
      </c>
      <c r="C19" s="24" t="s">
        <v>375</v>
      </c>
      <c r="D19" s="24" t="s">
        <v>376</v>
      </c>
      <c r="E19" s="30">
        <v>4400000</v>
      </c>
      <c r="F19" s="30">
        <v>4400000</v>
      </c>
      <c r="G19" s="88">
        <v>0</v>
      </c>
      <c r="H19" s="14" t="s">
        <v>367</v>
      </c>
      <c r="I19" s="92">
        <f t="shared" si="0"/>
        <v>0</v>
      </c>
      <c r="J19" s="14" t="s">
        <v>48</v>
      </c>
      <c r="K19" s="24" t="s">
        <v>370</v>
      </c>
    </row>
    <row r="20" spans="1:11" ht="38.1" customHeight="1">
      <c r="A20" s="9"/>
      <c r="B20" s="24" t="s">
        <v>364</v>
      </c>
      <c r="C20" s="24" t="s">
        <v>377</v>
      </c>
      <c r="D20" s="24" t="s">
        <v>378</v>
      </c>
      <c r="E20" s="30">
        <v>10000000</v>
      </c>
      <c r="F20" s="30">
        <v>10000000</v>
      </c>
      <c r="G20" s="88">
        <v>0</v>
      </c>
      <c r="H20" s="14" t="s">
        <v>367</v>
      </c>
      <c r="I20" s="92">
        <f t="shared" si="0"/>
        <v>0</v>
      </c>
      <c r="J20" s="14" t="s">
        <v>48</v>
      </c>
      <c r="K20" s="24" t="s">
        <v>370</v>
      </c>
    </row>
    <row r="21" spans="1:11" ht="38.1" customHeight="1">
      <c r="A21" s="9"/>
      <c r="B21" s="24" t="s">
        <v>364</v>
      </c>
      <c r="C21" s="24" t="s">
        <v>379</v>
      </c>
      <c r="D21" s="24" t="s">
        <v>366</v>
      </c>
      <c r="E21" s="30">
        <v>3000000</v>
      </c>
      <c r="F21" s="30">
        <v>3000000</v>
      </c>
      <c r="G21" s="88">
        <v>0</v>
      </c>
      <c r="H21" s="14" t="s">
        <v>367</v>
      </c>
      <c r="I21" s="92">
        <f t="shared" si="0"/>
        <v>0</v>
      </c>
      <c r="J21" s="14" t="s">
        <v>48</v>
      </c>
      <c r="K21" s="24" t="s">
        <v>370</v>
      </c>
    </row>
    <row r="22" spans="1:11" ht="38.1" customHeight="1">
      <c r="A22" s="9"/>
      <c r="B22" s="24" t="s">
        <v>364</v>
      </c>
      <c r="C22" s="24" t="s">
        <v>380</v>
      </c>
      <c r="D22" s="24" t="s">
        <v>381</v>
      </c>
      <c r="E22" s="30">
        <v>7000000</v>
      </c>
      <c r="F22" s="30">
        <v>7000000</v>
      </c>
      <c r="G22" s="88">
        <v>0</v>
      </c>
      <c r="H22" s="14" t="s">
        <v>367</v>
      </c>
      <c r="I22" s="92">
        <f t="shared" si="0"/>
        <v>0</v>
      </c>
      <c r="J22" s="14" t="s">
        <v>48</v>
      </c>
      <c r="K22" s="24" t="s">
        <v>370</v>
      </c>
    </row>
    <row r="23" spans="1:11" ht="38.1" customHeight="1">
      <c r="A23" s="9"/>
      <c r="B23" s="24" t="s">
        <v>364</v>
      </c>
      <c r="C23" s="24" t="s">
        <v>382</v>
      </c>
      <c r="D23" s="24" t="s">
        <v>378</v>
      </c>
      <c r="E23" s="30">
        <v>7000000</v>
      </c>
      <c r="F23" s="30">
        <v>7000000</v>
      </c>
      <c r="G23" s="88">
        <v>0</v>
      </c>
      <c r="H23" s="14" t="s">
        <v>367</v>
      </c>
      <c r="I23" s="92">
        <f t="shared" si="0"/>
        <v>0</v>
      </c>
      <c r="J23" s="14" t="s">
        <v>48</v>
      </c>
      <c r="K23" s="24" t="s">
        <v>370</v>
      </c>
    </row>
    <row r="24" spans="1:11" ht="38.1" customHeight="1">
      <c r="A24" s="9"/>
      <c r="B24" s="24" t="s">
        <v>364</v>
      </c>
      <c r="C24" s="24" t="s">
        <v>383</v>
      </c>
      <c r="D24" s="24" t="s">
        <v>384</v>
      </c>
      <c r="E24" s="30">
        <v>7000000</v>
      </c>
      <c r="F24" s="30">
        <v>7000000</v>
      </c>
      <c r="G24" s="88">
        <v>0</v>
      </c>
      <c r="H24" s="14" t="s">
        <v>367</v>
      </c>
      <c r="I24" s="92">
        <f t="shared" si="0"/>
        <v>0</v>
      </c>
      <c r="J24" s="14" t="s">
        <v>48</v>
      </c>
      <c r="K24" s="24" t="s">
        <v>370</v>
      </c>
    </row>
    <row r="25" spans="1:11" ht="38.1" customHeight="1">
      <c r="A25" s="9"/>
      <c r="B25" s="24" t="s">
        <v>364</v>
      </c>
      <c r="C25" s="24" t="s">
        <v>385</v>
      </c>
      <c r="D25" s="24" t="s">
        <v>386</v>
      </c>
      <c r="E25" s="30">
        <v>5000000</v>
      </c>
      <c r="F25" s="30">
        <v>5000000</v>
      </c>
      <c r="G25" s="88">
        <v>0</v>
      </c>
      <c r="H25" s="14" t="s">
        <v>367</v>
      </c>
      <c r="I25" s="92">
        <f t="shared" si="0"/>
        <v>0</v>
      </c>
      <c r="J25" s="14" t="s">
        <v>48</v>
      </c>
      <c r="K25" s="24" t="s">
        <v>370</v>
      </c>
    </row>
    <row r="26" spans="1:11" ht="38.1" customHeight="1">
      <c r="A26" s="9"/>
      <c r="B26" s="24" t="s">
        <v>364</v>
      </c>
      <c r="C26" s="24" t="s">
        <v>387</v>
      </c>
      <c r="D26" s="24" t="s">
        <v>388</v>
      </c>
      <c r="E26" s="30">
        <v>8100000</v>
      </c>
      <c r="F26" s="30">
        <v>8100000</v>
      </c>
      <c r="G26" s="88">
        <v>0</v>
      </c>
      <c r="H26" s="14" t="s">
        <v>367</v>
      </c>
      <c r="I26" s="92">
        <f t="shared" si="0"/>
        <v>0</v>
      </c>
      <c r="J26" s="14" t="s">
        <v>48</v>
      </c>
      <c r="K26" s="24" t="s">
        <v>370</v>
      </c>
    </row>
    <row r="27" spans="1:11" ht="38.1" customHeight="1">
      <c r="A27" s="9"/>
      <c r="B27" s="24" t="s">
        <v>364</v>
      </c>
      <c r="C27" s="24" t="s">
        <v>389</v>
      </c>
      <c r="D27" s="24" t="s">
        <v>390</v>
      </c>
      <c r="E27" s="30">
        <v>2160000</v>
      </c>
      <c r="F27" s="30">
        <v>2160000</v>
      </c>
      <c r="G27" s="88">
        <v>0</v>
      </c>
      <c r="H27" s="14" t="s">
        <v>367</v>
      </c>
      <c r="I27" s="92">
        <f t="shared" si="0"/>
        <v>0</v>
      </c>
      <c r="J27" s="14" t="s">
        <v>48</v>
      </c>
      <c r="K27" s="24" t="s">
        <v>370</v>
      </c>
    </row>
    <row r="28" spans="1:11" ht="38.1" customHeight="1">
      <c r="A28" s="9"/>
      <c r="B28" s="24" t="s">
        <v>364</v>
      </c>
      <c r="C28" s="24" t="s">
        <v>391</v>
      </c>
      <c r="D28" s="24" t="s">
        <v>376</v>
      </c>
      <c r="E28" s="30">
        <v>5000000</v>
      </c>
      <c r="F28" s="30">
        <v>5000000</v>
      </c>
      <c r="G28" s="88">
        <v>0</v>
      </c>
      <c r="H28" s="14" t="s">
        <v>367</v>
      </c>
      <c r="I28" s="92">
        <f t="shared" si="0"/>
        <v>0</v>
      </c>
      <c r="J28" s="14" t="s">
        <v>48</v>
      </c>
      <c r="K28" s="24" t="s">
        <v>370</v>
      </c>
    </row>
    <row r="29" spans="1:11" ht="38.1" customHeight="1">
      <c r="A29" s="9"/>
      <c r="B29" s="24" t="s">
        <v>364</v>
      </c>
      <c r="C29" s="24" t="s">
        <v>392</v>
      </c>
      <c r="D29" s="24" t="s">
        <v>393</v>
      </c>
      <c r="E29" s="30">
        <v>3000000</v>
      </c>
      <c r="F29" s="30">
        <v>3000000</v>
      </c>
      <c r="G29" s="88">
        <v>0</v>
      </c>
      <c r="H29" s="14" t="s">
        <v>367</v>
      </c>
      <c r="I29" s="92">
        <f t="shared" si="0"/>
        <v>0</v>
      </c>
      <c r="J29" s="14" t="s">
        <v>48</v>
      </c>
      <c r="K29" s="24" t="s">
        <v>370</v>
      </c>
    </row>
    <row r="30" spans="1:11" ht="38.1" customHeight="1">
      <c r="A30" s="9"/>
      <c r="B30" s="24" t="s">
        <v>364</v>
      </c>
      <c r="C30" s="24" t="s">
        <v>394</v>
      </c>
      <c r="D30" s="24" t="s">
        <v>395</v>
      </c>
      <c r="E30" s="30">
        <v>5892670</v>
      </c>
      <c r="F30" s="30">
        <v>5892670</v>
      </c>
      <c r="G30" s="88">
        <v>0</v>
      </c>
      <c r="H30" s="14" t="s">
        <v>367</v>
      </c>
      <c r="I30" s="92">
        <f t="shared" si="0"/>
        <v>0</v>
      </c>
      <c r="J30" s="14" t="s">
        <v>48</v>
      </c>
      <c r="K30" s="24" t="s">
        <v>396</v>
      </c>
    </row>
    <row r="31" spans="1:11" ht="38.1" customHeight="1">
      <c r="A31" s="9"/>
      <c r="B31" s="24" t="s">
        <v>364</v>
      </c>
      <c r="C31" s="24" t="s">
        <v>397</v>
      </c>
      <c r="D31" s="24" t="s">
        <v>390</v>
      </c>
      <c r="E31" s="30">
        <v>432659</v>
      </c>
      <c r="F31" s="30">
        <v>432659</v>
      </c>
      <c r="G31" s="88">
        <v>0</v>
      </c>
      <c r="H31" s="14" t="s">
        <v>367</v>
      </c>
      <c r="I31" s="92">
        <f t="shared" si="0"/>
        <v>0</v>
      </c>
      <c r="J31" s="14" t="s">
        <v>48</v>
      </c>
      <c r="K31" s="24" t="s">
        <v>396</v>
      </c>
    </row>
    <row r="32" spans="1:11" ht="38.1" customHeight="1">
      <c r="A32" s="9"/>
      <c r="B32" s="24" t="s">
        <v>364</v>
      </c>
      <c r="C32" s="24" t="s">
        <v>398</v>
      </c>
      <c r="D32" s="24" t="s">
        <v>366</v>
      </c>
      <c r="E32" s="30">
        <v>3206250</v>
      </c>
      <c r="F32" s="30">
        <v>3206250</v>
      </c>
      <c r="G32" s="88">
        <v>0</v>
      </c>
      <c r="H32" s="14" t="s">
        <v>367</v>
      </c>
      <c r="I32" s="92">
        <f t="shared" si="0"/>
        <v>0</v>
      </c>
      <c r="J32" s="14" t="s">
        <v>48</v>
      </c>
      <c r="K32" s="24" t="s">
        <v>396</v>
      </c>
    </row>
    <row r="33" spans="1:11" ht="38.1" customHeight="1">
      <c r="A33" s="9"/>
      <c r="B33" s="24" t="s">
        <v>364</v>
      </c>
      <c r="C33" s="24" t="s">
        <v>399</v>
      </c>
      <c r="D33" s="24" t="s">
        <v>366</v>
      </c>
      <c r="E33" s="30">
        <v>11400000</v>
      </c>
      <c r="F33" s="30">
        <v>11400000</v>
      </c>
      <c r="G33" s="88">
        <v>0</v>
      </c>
      <c r="H33" s="14" t="s">
        <v>367</v>
      </c>
      <c r="I33" s="92">
        <f t="shared" si="0"/>
        <v>0</v>
      </c>
      <c r="J33" s="14" t="s">
        <v>48</v>
      </c>
      <c r="K33" s="24" t="s">
        <v>396</v>
      </c>
    </row>
    <row r="34" spans="1:11" ht="38.1" customHeight="1">
      <c r="A34" s="9"/>
      <c r="B34" s="24" t="s">
        <v>364</v>
      </c>
      <c r="C34" s="24" t="s">
        <v>400</v>
      </c>
      <c r="D34" s="24" t="s">
        <v>395</v>
      </c>
      <c r="E34" s="30">
        <v>1999900</v>
      </c>
      <c r="F34" s="30">
        <v>1999900</v>
      </c>
      <c r="G34" s="88">
        <v>0</v>
      </c>
      <c r="H34" s="14" t="s">
        <v>367</v>
      </c>
      <c r="I34" s="92">
        <f t="shared" si="0"/>
        <v>0</v>
      </c>
      <c r="J34" s="14" t="s">
        <v>48</v>
      </c>
      <c r="K34" s="24" t="s">
        <v>396</v>
      </c>
    </row>
    <row r="35" spans="1:11" ht="38.1" customHeight="1">
      <c r="A35" s="9"/>
      <c r="B35" s="24" t="s">
        <v>364</v>
      </c>
      <c r="C35" s="24" t="s">
        <v>401</v>
      </c>
      <c r="D35" s="24" t="s">
        <v>395</v>
      </c>
      <c r="E35" s="30">
        <v>5879760</v>
      </c>
      <c r="F35" s="30">
        <v>5879760</v>
      </c>
      <c r="G35" s="88">
        <v>5879760</v>
      </c>
      <c r="H35" s="14" t="s">
        <v>367</v>
      </c>
      <c r="I35" s="92">
        <f t="shared" si="0"/>
        <v>1</v>
      </c>
      <c r="J35" s="14" t="s">
        <v>48</v>
      </c>
      <c r="K35" s="24" t="s">
        <v>396</v>
      </c>
    </row>
    <row r="36" spans="1:11" ht="38.1" customHeight="1">
      <c r="A36" s="9"/>
      <c r="B36" s="24" t="s">
        <v>364</v>
      </c>
      <c r="C36" s="24" t="s">
        <v>402</v>
      </c>
      <c r="D36" s="24" t="s">
        <v>395</v>
      </c>
      <c r="E36" s="30">
        <v>1999822</v>
      </c>
      <c r="F36" s="30">
        <v>1999822</v>
      </c>
      <c r="G36" s="88">
        <v>1999822</v>
      </c>
      <c r="H36" s="14" t="s">
        <v>367</v>
      </c>
      <c r="I36" s="92">
        <f>G36/F36</f>
        <v>1</v>
      </c>
      <c r="J36" s="14" t="s">
        <v>48</v>
      </c>
      <c r="K36" s="24" t="s">
        <v>396</v>
      </c>
    </row>
    <row r="37" spans="1:11" ht="38.1" customHeight="1">
      <c r="A37" s="9"/>
      <c r="B37" s="24" t="s">
        <v>364</v>
      </c>
      <c r="C37" s="24" t="s">
        <v>403</v>
      </c>
      <c r="D37" s="24" t="s">
        <v>395</v>
      </c>
      <c r="E37" s="30">
        <v>3999945</v>
      </c>
      <c r="F37" s="30">
        <v>3999945</v>
      </c>
      <c r="G37" s="88">
        <v>0</v>
      </c>
      <c r="H37" s="14" t="s">
        <v>367</v>
      </c>
      <c r="I37" s="92">
        <f t="shared" si="0"/>
        <v>0</v>
      </c>
      <c r="J37" s="14" t="s">
        <v>48</v>
      </c>
      <c r="K37" s="24" t="s">
        <v>396</v>
      </c>
    </row>
    <row r="38" spans="1:11" ht="38.1" customHeight="1">
      <c r="A38" s="9"/>
      <c r="B38" s="24" t="s">
        <v>364</v>
      </c>
      <c r="C38" s="24" t="s">
        <v>404</v>
      </c>
      <c r="D38" s="24" t="s">
        <v>395</v>
      </c>
      <c r="E38" s="30">
        <v>3999055</v>
      </c>
      <c r="F38" s="30">
        <v>3999055</v>
      </c>
      <c r="G38" s="88">
        <v>0</v>
      </c>
      <c r="H38" s="14" t="s">
        <v>367</v>
      </c>
      <c r="I38" s="92">
        <f t="shared" si="0"/>
        <v>0</v>
      </c>
      <c r="J38" s="14" t="s">
        <v>48</v>
      </c>
      <c r="K38" s="24" t="s">
        <v>396</v>
      </c>
    </row>
    <row r="39" spans="1:11" ht="38.1" customHeight="1">
      <c r="A39" s="9"/>
      <c r="B39" s="24" t="s">
        <v>364</v>
      </c>
      <c r="C39" s="24" t="s">
        <v>405</v>
      </c>
      <c r="D39" s="24" t="s">
        <v>395</v>
      </c>
      <c r="E39" s="30">
        <v>4999995</v>
      </c>
      <c r="F39" s="30">
        <v>4999995</v>
      </c>
      <c r="G39" s="88">
        <v>4999995</v>
      </c>
      <c r="H39" s="14" t="s">
        <v>367</v>
      </c>
      <c r="I39" s="92">
        <f t="shared" si="0"/>
        <v>1</v>
      </c>
      <c r="J39" s="14" t="s">
        <v>48</v>
      </c>
      <c r="K39" s="24" t="s">
        <v>396</v>
      </c>
    </row>
    <row r="40" spans="1:11" ht="38.1" customHeight="1">
      <c r="A40" s="9"/>
      <c r="B40" s="24" t="s">
        <v>364</v>
      </c>
      <c r="C40" s="24" t="s">
        <v>406</v>
      </c>
      <c r="D40" s="24" t="s">
        <v>395</v>
      </c>
      <c r="E40" s="30">
        <v>3335336</v>
      </c>
      <c r="F40" s="30">
        <v>3335336</v>
      </c>
      <c r="G40" s="88">
        <v>0</v>
      </c>
      <c r="H40" s="14" t="s">
        <v>367</v>
      </c>
      <c r="I40" s="92">
        <f t="shared" si="0"/>
        <v>0</v>
      </c>
      <c r="J40" s="14" t="s">
        <v>48</v>
      </c>
      <c r="K40" s="24" t="s">
        <v>396</v>
      </c>
    </row>
    <row r="41" spans="1:11" ht="38.1" customHeight="1">
      <c r="A41" s="9"/>
      <c r="B41" s="24" t="s">
        <v>364</v>
      </c>
      <c r="C41" s="24" t="s">
        <v>407</v>
      </c>
      <c r="D41" s="24" t="s">
        <v>395</v>
      </c>
      <c r="E41" s="30">
        <v>1999782</v>
      </c>
      <c r="F41" s="30">
        <v>1999782</v>
      </c>
      <c r="G41" s="88">
        <v>1999782</v>
      </c>
      <c r="H41" s="14" t="s">
        <v>367</v>
      </c>
      <c r="I41" s="92">
        <f t="shared" si="0"/>
        <v>1</v>
      </c>
      <c r="J41" s="14" t="s">
        <v>48</v>
      </c>
      <c r="K41" s="24" t="s">
        <v>396</v>
      </c>
    </row>
    <row r="42" spans="1:11" ht="38.1" customHeight="1">
      <c r="A42" s="9"/>
      <c r="B42" s="24" t="s">
        <v>364</v>
      </c>
      <c r="C42" s="24" t="s">
        <v>408</v>
      </c>
      <c r="D42" s="24" t="s">
        <v>395</v>
      </c>
      <c r="E42" s="30">
        <v>3289354</v>
      </c>
      <c r="F42" s="30">
        <v>3289354</v>
      </c>
      <c r="G42" s="88">
        <v>3289354</v>
      </c>
      <c r="H42" s="14" t="s">
        <v>367</v>
      </c>
      <c r="I42" s="92">
        <f t="shared" si="0"/>
        <v>1</v>
      </c>
      <c r="J42" s="14" t="s">
        <v>48</v>
      </c>
      <c r="K42" s="24" t="s">
        <v>396</v>
      </c>
    </row>
    <row r="43" spans="1:11" ht="38.1" customHeight="1">
      <c r="A43" s="9"/>
      <c r="B43" s="24" t="s">
        <v>364</v>
      </c>
      <c r="C43" s="24" t="s">
        <v>409</v>
      </c>
      <c r="D43" s="24" t="s">
        <v>395</v>
      </c>
      <c r="E43" s="30">
        <v>3999807</v>
      </c>
      <c r="F43" s="30">
        <v>3999807</v>
      </c>
      <c r="G43" s="88">
        <v>0</v>
      </c>
      <c r="H43" s="14" t="s">
        <v>367</v>
      </c>
      <c r="I43" s="92">
        <f t="shared" si="0"/>
        <v>0</v>
      </c>
      <c r="J43" s="14" t="s">
        <v>48</v>
      </c>
      <c r="K43" s="24" t="s">
        <v>396</v>
      </c>
    </row>
    <row r="44" spans="1:11" ht="38.1" customHeight="1">
      <c r="A44" s="9"/>
      <c r="B44" s="24" t="s">
        <v>364</v>
      </c>
      <c r="C44" s="24" t="s">
        <v>410</v>
      </c>
      <c r="D44" s="24" t="s">
        <v>395</v>
      </c>
      <c r="E44" s="30">
        <v>996628</v>
      </c>
      <c r="F44" s="30">
        <v>996628</v>
      </c>
      <c r="G44" s="88">
        <v>996628</v>
      </c>
      <c r="H44" s="14" t="s">
        <v>367</v>
      </c>
      <c r="I44" s="92">
        <f t="shared" si="0"/>
        <v>1</v>
      </c>
      <c r="J44" s="14" t="s">
        <v>48</v>
      </c>
      <c r="K44" s="24" t="s">
        <v>396</v>
      </c>
    </row>
    <row r="45" spans="1:11" ht="38.1" customHeight="1">
      <c r="A45" s="9"/>
      <c r="B45" s="24" t="s">
        <v>364</v>
      </c>
      <c r="C45" s="24" t="s">
        <v>411</v>
      </c>
      <c r="D45" s="24" t="s">
        <v>395</v>
      </c>
      <c r="E45" s="30">
        <v>3333282</v>
      </c>
      <c r="F45" s="30">
        <v>3333282</v>
      </c>
      <c r="G45" s="88">
        <v>0</v>
      </c>
      <c r="H45" s="14" t="s">
        <v>367</v>
      </c>
      <c r="I45" s="92">
        <f t="shared" si="0"/>
        <v>0</v>
      </c>
      <c r="J45" s="14" t="s">
        <v>48</v>
      </c>
      <c r="K45" s="24" t="s">
        <v>396</v>
      </c>
    </row>
    <row r="46" spans="1:11" ht="38.1" customHeight="1">
      <c r="A46" s="9"/>
      <c r="B46" s="24" t="s">
        <v>364</v>
      </c>
      <c r="C46" s="24" t="s">
        <v>412</v>
      </c>
      <c r="D46" s="24" t="s">
        <v>395</v>
      </c>
      <c r="E46" s="30">
        <v>1000000</v>
      </c>
      <c r="F46" s="30">
        <v>1000000</v>
      </c>
      <c r="G46" s="88">
        <v>0</v>
      </c>
      <c r="H46" s="14" t="s">
        <v>367</v>
      </c>
      <c r="I46" s="92">
        <f t="shared" si="0"/>
        <v>0</v>
      </c>
      <c r="J46" s="14" t="s">
        <v>48</v>
      </c>
      <c r="K46" s="24" t="s">
        <v>396</v>
      </c>
    </row>
    <row r="47" spans="1:11" ht="38.1" customHeight="1">
      <c r="A47" s="9"/>
      <c r="B47" s="24" t="s">
        <v>364</v>
      </c>
      <c r="C47" s="24" t="s">
        <v>413</v>
      </c>
      <c r="D47" s="24" t="s">
        <v>395</v>
      </c>
      <c r="E47" s="30">
        <v>999225</v>
      </c>
      <c r="F47" s="30">
        <v>999225</v>
      </c>
      <c r="G47" s="88">
        <v>999225</v>
      </c>
      <c r="H47" s="14" t="s">
        <v>367</v>
      </c>
      <c r="I47" s="92">
        <f t="shared" si="0"/>
        <v>1</v>
      </c>
      <c r="J47" s="14" t="s">
        <v>48</v>
      </c>
      <c r="K47" s="24" t="s">
        <v>396</v>
      </c>
    </row>
    <row r="48" spans="1:11" ht="38.1" customHeight="1">
      <c r="A48" s="9"/>
      <c r="B48" s="24" t="s">
        <v>364</v>
      </c>
      <c r="C48" s="24" t="s">
        <v>414</v>
      </c>
      <c r="D48" s="24" t="s">
        <v>395</v>
      </c>
      <c r="E48" s="30">
        <v>3999530</v>
      </c>
      <c r="F48" s="30">
        <v>3999530</v>
      </c>
      <c r="G48" s="88">
        <v>3999530</v>
      </c>
      <c r="H48" s="14" t="s">
        <v>367</v>
      </c>
      <c r="I48" s="92">
        <f t="shared" si="0"/>
        <v>1</v>
      </c>
      <c r="J48" s="14" t="s">
        <v>48</v>
      </c>
      <c r="K48" s="24" t="s">
        <v>396</v>
      </c>
    </row>
    <row r="49" spans="1:11" ht="38.1" customHeight="1">
      <c r="A49" s="9"/>
      <c r="B49" s="24" t="s">
        <v>364</v>
      </c>
      <c r="C49" s="24" t="s">
        <v>415</v>
      </c>
      <c r="D49" s="24" t="s">
        <v>395</v>
      </c>
      <c r="E49" s="30">
        <v>3999289</v>
      </c>
      <c r="F49" s="30">
        <v>3999289</v>
      </c>
      <c r="G49" s="88">
        <v>0</v>
      </c>
      <c r="H49" s="14" t="s">
        <v>367</v>
      </c>
      <c r="I49" s="92">
        <f t="shared" si="0"/>
        <v>0</v>
      </c>
      <c r="J49" s="14" t="s">
        <v>48</v>
      </c>
      <c r="K49" s="24" t="s">
        <v>370</v>
      </c>
    </row>
    <row r="50" spans="1:11" ht="38.1" customHeight="1">
      <c r="A50" s="9"/>
      <c r="B50" s="24" t="s">
        <v>364</v>
      </c>
      <c r="C50" s="24" t="s">
        <v>416</v>
      </c>
      <c r="D50" s="24" t="s">
        <v>395</v>
      </c>
      <c r="E50" s="30">
        <v>2364092</v>
      </c>
      <c r="F50" s="30">
        <v>2364092</v>
      </c>
      <c r="G50" s="88">
        <v>0</v>
      </c>
      <c r="H50" s="14" t="s">
        <v>367</v>
      </c>
      <c r="I50" s="92">
        <f t="shared" si="0"/>
        <v>0</v>
      </c>
      <c r="J50" s="14" t="s">
        <v>48</v>
      </c>
      <c r="K50" s="24" t="s">
        <v>370</v>
      </c>
    </row>
    <row r="51" spans="1:11" ht="38.1" customHeight="1">
      <c r="A51" s="9"/>
      <c r="B51" s="24" t="s">
        <v>364</v>
      </c>
      <c r="C51" s="24" t="s">
        <v>417</v>
      </c>
      <c r="D51" s="24" t="s">
        <v>395</v>
      </c>
      <c r="E51" s="30">
        <v>1421928</v>
      </c>
      <c r="F51" s="30">
        <v>1421928</v>
      </c>
      <c r="G51" s="88">
        <v>0</v>
      </c>
      <c r="H51" s="14" t="s">
        <v>367</v>
      </c>
      <c r="I51" s="92">
        <f t="shared" si="0"/>
        <v>0</v>
      </c>
      <c r="J51" s="14" t="s">
        <v>48</v>
      </c>
      <c r="K51" s="24" t="s">
        <v>396</v>
      </c>
    </row>
    <row r="52" spans="1:11" ht="38.1" customHeight="1">
      <c r="A52" s="9"/>
      <c r="B52" s="24" t="s">
        <v>364</v>
      </c>
      <c r="C52" s="24" t="s">
        <v>418</v>
      </c>
      <c r="D52" s="24" t="s">
        <v>395</v>
      </c>
      <c r="E52" s="30">
        <v>5826431</v>
      </c>
      <c r="F52" s="30">
        <v>5826431</v>
      </c>
      <c r="G52" s="88">
        <v>0</v>
      </c>
      <c r="H52" s="14" t="s">
        <v>367</v>
      </c>
      <c r="I52" s="92">
        <f t="shared" si="0"/>
        <v>0</v>
      </c>
      <c r="J52" s="14" t="s">
        <v>48</v>
      </c>
      <c r="K52" s="24" t="s">
        <v>396</v>
      </c>
    </row>
    <row r="53" spans="1:11" ht="38.1" customHeight="1">
      <c r="A53" s="9"/>
      <c r="B53" s="24" t="s">
        <v>364</v>
      </c>
      <c r="C53" s="24" t="s">
        <v>416</v>
      </c>
      <c r="D53" s="24" t="s">
        <v>395</v>
      </c>
      <c r="E53" s="30">
        <v>1562004</v>
      </c>
      <c r="F53" s="30">
        <v>1562004</v>
      </c>
      <c r="G53" s="88">
        <v>0</v>
      </c>
      <c r="H53" s="14" t="s">
        <v>367</v>
      </c>
      <c r="I53" s="92">
        <f t="shared" si="0"/>
        <v>0</v>
      </c>
      <c r="J53" s="14" t="s">
        <v>48</v>
      </c>
      <c r="K53" s="24" t="s">
        <v>396</v>
      </c>
    </row>
    <row r="54" spans="1:11" ht="38.1" customHeight="1">
      <c r="A54" s="9"/>
      <c r="B54" s="24" t="s">
        <v>364</v>
      </c>
      <c r="C54" s="24" t="s">
        <v>412</v>
      </c>
      <c r="D54" s="24" t="s">
        <v>395</v>
      </c>
      <c r="E54" s="30">
        <v>8064948</v>
      </c>
      <c r="F54" s="30">
        <v>8064948</v>
      </c>
      <c r="G54" s="88">
        <v>0</v>
      </c>
      <c r="H54" s="14" t="s">
        <v>367</v>
      </c>
      <c r="I54" s="92">
        <f t="shared" si="0"/>
        <v>0</v>
      </c>
      <c r="J54" s="14" t="s">
        <v>48</v>
      </c>
      <c r="K54" s="24" t="s">
        <v>396</v>
      </c>
    </row>
    <row r="55" spans="1:11" ht="38.1" customHeight="1">
      <c r="A55" s="9"/>
      <c r="B55" s="24" t="s">
        <v>364</v>
      </c>
      <c r="C55" s="24" t="s">
        <v>408</v>
      </c>
      <c r="D55" s="24" t="s">
        <v>395</v>
      </c>
      <c r="E55" s="30">
        <v>3548440</v>
      </c>
      <c r="F55" s="30">
        <v>3548440</v>
      </c>
      <c r="G55" s="88">
        <v>0</v>
      </c>
      <c r="H55" s="14" t="s">
        <v>367</v>
      </c>
      <c r="I55" s="92">
        <f t="shared" si="0"/>
        <v>0</v>
      </c>
      <c r="J55" s="14" t="s">
        <v>48</v>
      </c>
      <c r="K55" s="24" t="s">
        <v>396</v>
      </c>
    </row>
    <row r="56" spans="1:11" ht="38.1" customHeight="1">
      <c r="A56" s="9"/>
      <c r="B56" s="24" t="s">
        <v>364</v>
      </c>
      <c r="C56" s="24" t="s">
        <v>419</v>
      </c>
      <c r="D56" s="24" t="s">
        <v>395</v>
      </c>
      <c r="E56" s="30">
        <v>625658</v>
      </c>
      <c r="F56" s="30">
        <v>625658</v>
      </c>
      <c r="G56" s="88">
        <v>0</v>
      </c>
      <c r="H56" s="14" t="s">
        <v>367</v>
      </c>
      <c r="I56" s="92">
        <f t="shared" si="0"/>
        <v>0</v>
      </c>
      <c r="J56" s="14" t="s">
        <v>48</v>
      </c>
      <c r="K56" s="24" t="s">
        <v>370</v>
      </c>
    </row>
    <row r="57" spans="1:11" ht="38.1" customHeight="1">
      <c r="A57" s="9"/>
      <c r="B57" s="24" t="s">
        <v>364</v>
      </c>
      <c r="C57" s="24" t="s">
        <v>420</v>
      </c>
      <c r="D57" s="24" t="s">
        <v>395</v>
      </c>
      <c r="E57" s="30">
        <v>3996427</v>
      </c>
      <c r="F57" s="30">
        <v>3996427</v>
      </c>
      <c r="G57" s="88">
        <v>0</v>
      </c>
      <c r="H57" s="14" t="s">
        <v>367</v>
      </c>
      <c r="I57" s="92">
        <f t="shared" si="0"/>
        <v>0</v>
      </c>
      <c r="J57" s="14" t="s">
        <v>48</v>
      </c>
      <c r="K57" s="24" t="s">
        <v>370</v>
      </c>
    </row>
    <row r="58" spans="1:11" ht="38.1" customHeight="1">
      <c r="A58" s="9"/>
      <c r="B58" s="24" t="s">
        <v>364</v>
      </c>
      <c r="C58" s="24" t="s">
        <v>421</v>
      </c>
      <c r="D58" s="24" t="s">
        <v>395</v>
      </c>
      <c r="E58" s="30">
        <v>2999800</v>
      </c>
      <c r="F58" s="30">
        <v>2999800</v>
      </c>
      <c r="G58" s="88">
        <v>0</v>
      </c>
      <c r="H58" s="14" t="s">
        <v>367</v>
      </c>
      <c r="I58" s="92">
        <f t="shared" si="0"/>
        <v>0</v>
      </c>
      <c r="J58" s="14" t="s">
        <v>48</v>
      </c>
      <c r="K58" s="24" t="s">
        <v>370</v>
      </c>
    </row>
    <row r="59" spans="1:11" ht="38.1" customHeight="1">
      <c r="A59" s="9"/>
      <c r="B59" s="24" t="s">
        <v>364</v>
      </c>
      <c r="C59" s="24" t="s">
        <v>422</v>
      </c>
      <c r="D59" s="24" t="s">
        <v>395</v>
      </c>
      <c r="E59" s="30">
        <v>800000</v>
      </c>
      <c r="F59" s="30">
        <v>800000</v>
      </c>
      <c r="G59" s="88">
        <v>0</v>
      </c>
      <c r="H59" s="14" t="s">
        <v>367</v>
      </c>
      <c r="I59" s="92">
        <f t="shared" si="0"/>
        <v>0</v>
      </c>
      <c r="J59" s="14" t="s">
        <v>48</v>
      </c>
      <c r="K59" s="24" t="s">
        <v>370</v>
      </c>
    </row>
    <row r="60" spans="1:11" ht="38.1" customHeight="1">
      <c r="A60" s="9"/>
      <c r="B60" s="24" t="s">
        <v>364</v>
      </c>
      <c r="C60" s="24" t="s">
        <v>423</v>
      </c>
      <c r="D60" s="24" t="s">
        <v>395</v>
      </c>
      <c r="E60" s="30">
        <v>1937667</v>
      </c>
      <c r="F60" s="30">
        <v>1937667</v>
      </c>
      <c r="G60" s="88">
        <v>0</v>
      </c>
      <c r="H60" s="14" t="s">
        <v>367</v>
      </c>
      <c r="I60" s="92">
        <f t="shared" si="0"/>
        <v>0</v>
      </c>
      <c r="J60" s="14" t="s">
        <v>48</v>
      </c>
      <c r="K60" s="24" t="s">
        <v>370</v>
      </c>
    </row>
    <row r="61" spans="1:11" ht="38.1" customHeight="1">
      <c r="A61" s="9"/>
      <c r="B61" s="24" t="s">
        <v>364</v>
      </c>
      <c r="C61" s="24" t="s">
        <v>424</v>
      </c>
      <c r="D61" s="24" t="s">
        <v>395</v>
      </c>
      <c r="E61" s="30">
        <v>510777</v>
      </c>
      <c r="F61" s="30">
        <v>510777</v>
      </c>
      <c r="G61" s="88">
        <v>0</v>
      </c>
      <c r="H61" s="14" t="s">
        <v>367</v>
      </c>
      <c r="I61" s="92">
        <f t="shared" si="0"/>
        <v>0</v>
      </c>
      <c r="J61" s="14" t="s">
        <v>48</v>
      </c>
      <c r="K61" s="24" t="s">
        <v>370</v>
      </c>
    </row>
    <row r="62" spans="1:11" ht="38.1" customHeight="1">
      <c r="A62" s="9"/>
      <c r="B62" s="24" t="s">
        <v>364</v>
      </c>
      <c r="C62" s="24" t="s">
        <v>425</v>
      </c>
      <c r="D62" s="24" t="s">
        <v>395</v>
      </c>
      <c r="E62" s="30">
        <v>3972756</v>
      </c>
      <c r="F62" s="30">
        <v>3972756</v>
      </c>
      <c r="G62" s="88">
        <v>0</v>
      </c>
      <c r="H62" s="14" t="s">
        <v>367</v>
      </c>
      <c r="I62" s="92">
        <f t="shared" si="0"/>
        <v>0</v>
      </c>
      <c r="J62" s="14" t="s">
        <v>48</v>
      </c>
      <c r="K62" s="24" t="s">
        <v>396</v>
      </c>
    </row>
    <row r="63" spans="1:11" ht="38.1" customHeight="1">
      <c r="A63" s="9"/>
      <c r="B63" s="24" t="s">
        <v>364</v>
      </c>
      <c r="C63" s="24" t="s">
        <v>426</v>
      </c>
      <c r="D63" s="24" t="s">
        <v>395</v>
      </c>
      <c r="E63" s="30">
        <v>2449021</v>
      </c>
      <c r="F63" s="30">
        <v>2449021</v>
      </c>
      <c r="G63" s="88">
        <v>0</v>
      </c>
      <c r="H63" s="14" t="s">
        <v>367</v>
      </c>
      <c r="I63" s="92">
        <f t="shared" si="0"/>
        <v>0</v>
      </c>
      <c r="J63" s="14" t="s">
        <v>48</v>
      </c>
      <c r="K63" s="24" t="s">
        <v>370</v>
      </c>
    </row>
    <row r="64" spans="1:11" ht="38.1" customHeight="1">
      <c r="A64" s="9"/>
      <c r="B64" s="24" t="s">
        <v>364</v>
      </c>
      <c r="C64" s="24" t="s">
        <v>427</v>
      </c>
      <c r="D64" s="24" t="s">
        <v>395</v>
      </c>
      <c r="E64" s="30">
        <v>500000</v>
      </c>
      <c r="F64" s="30">
        <v>500000</v>
      </c>
      <c r="G64" s="88">
        <v>0</v>
      </c>
      <c r="H64" s="14" t="s">
        <v>367</v>
      </c>
      <c r="I64" s="92">
        <f t="shared" si="0"/>
        <v>0</v>
      </c>
      <c r="J64" s="14" t="s">
        <v>48</v>
      </c>
      <c r="K64" s="24" t="s">
        <v>370</v>
      </c>
    </row>
    <row r="65" spans="1:11" ht="38.1" customHeight="1">
      <c r="A65" s="9"/>
      <c r="B65" s="24" t="s">
        <v>364</v>
      </c>
      <c r="C65" s="24" t="s">
        <v>428</v>
      </c>
      <c r="D65" s="24" t="s">
        <v>395</v>
      </c>
      <c r="E65" s="30">
        <v>500000</v>
      </c>
      <c r="F65" s="30">
        <v>500000</v>
      </c>
      <c r="G65" s="88">
        <v>0</v>
      </c>
      <c r="H65" s="14" t="s">
        <v>367</v>
      </c>
      <c r="I65" s="92">
        <f t="shared" si="0"/>
        <v>0</v>
      </c>
      <c r="J65" s="14" t="s">
        <v>48</v>
      </c>
      <c r="K65" s="24" t="s">
        <v>370</v>
      </c>
    </row>
    <row r="66" spans="1:11" ht="38.1" customHeight="1">
      <c r="A66" s="9"/>
      <c r="B66" s="24" t="s">
        <v>364</v>
      </c>
      <c r="C66" s="24" t="s">
        <v>429</v>
      </c>
      <c r="D66" s="24" t="s">
        <v>395</v>
      </c>
      <c r="E66" s="30">
        <v>500000</v>
      </c>
      <c r="F66" s="30">
        <v>500000</v>
      </c>
      <c r="G66" s="88">
        <v>0</v>
      </c>
      <c r="H66" s="14" t="s">
        <v>367</v>
      </c>
      <c r="I66" s="92">
        <f t="shared" si="0"/>
        <v>0</v>
      </c>
      <c r="J66" s="14" t="s">
        <v>48</v>
      </c>
      <c r="K66" s="24" t="s">
        <v>370</v>
      </c>
    </row>
    <row r="67" spans="1:11" ht="38.1" customHeight="1">
      <c r="A67" s="9"/>
      <c r="B67" s="24" t="s">
        <v>364</v>
      </c>
      <c r="C67" s="24" t="s">
        <v>430</v>
      </c>
      <c r="D67" s="24" t="s">
        <v>395</v>
      </c>
      <c r="E67" s="30">
        <v>2000000</v>
      </c>
      <c r="F67" s="30">
        <v>2000000</v>
      </c>
      <c r="G67" s="88">
        <v>0</v>
      </c>
      <c r="H67" s="14" t="s">
        <v>367</v>
      </c>
      <c r="I67" s="92">
        <f t="shared" si="0"/>
        <v>0</v>
      </c>
      <c r="J67" s="14" t="s">
        <v>48</v>
      </c>
      <c r="K67" s="24" t="s">
        <v>370</v>
      </c>
    </row>
    <row r="68" spans="1:11" ht="38.1" customHeight="1">
      <c r="A68" s="9"/>
      <c r="B68" s="24" t="s">
        <v>364</v>
      </c>
      <c r="C68" s="24" t="s">
        <v>431</v>
      </c>
      <c r="D68" s="24" t="s">
        <v>395</v>
      </c>
      <c r="E68" s="30">
        <v>500000</v>
      </c>
      <c r="F68" s="30">
        <v>500000</v>
      </c>
      <c r="G68" s="88">
        <v>0</v>
      </c>
      <c r="H68" s="14" t="s">
        <v>367</v>
      </c>
      <c r="I68" s="92">
        <f t="shared" si="0"/>
        <v>0</v>
      </c>
      <c r="J68" s="14" t="s">
        <v>48</v>
      </c>
      <c r="K68" s="24" t="s">
        <v>370</v>
      </c>
    </row>
    <row r="69" spans="1:11" ht="38.1" customHeight="1">
      <c r="A69" s="9"/>
      <c r="B69" s="24" t="s">
        <v>364</v>
      </c>
      <c r="C69" s="24" t="s">
        <v>432</v>
      </c>
      <c r="D69" s="24" t="s">
        <v>395</v>
      </c>
      <c r="E69" s="30">
        <v>500000</v>
      </c>
      <c r="F69" s="30">
        <v>500000</v>
      </c>
      <c r="G69" s="88">
        <v>0</v>
      </c>
      <c r="H69" s="14" t="s">
        <v>367</v>
      </c>
      <c r="I69" s="92">
        <f t="shared" si="0"/>
        <v>0</v>
      </c>
      <c r="J69" s="14" t="s">
        <v>48</v>
      </c>
      <c r="K69" s="24" t="s">
        <v>370</v>
      </c>
    </row>
    <row r="70" spans="1:11" ht="38.1" customHeight="1">
      <c r="A70" s="9"/>
      <c r="B70" s="24" t="s">
        <v>364</v>
      </c>
      <c r="C70" s="24" t="s">
        <v>433</v>
      </c>
      <c r="D70" s="24" t="s">
        <v>395</v>
      </c>
      <c r="E70" s="30">
        <v>500000</v>
      </c>
      <c r="F70" s="30">
        <v>500000</v>
      </c>
      <c r="G70" s="88">
        <v>0</v>
      </c>
      <c r="H70" s="14" t="s">
        <v>367</v>
      </c>
      <c r="I70" s="92">
        <f t="shared" si="0"/>
        <v>0</v>
      </c>
      <c r="J70" s="14" t="s">
        <v>48</v>
      </c>
      <c r="K70" s="24" t="s">
        <v>370</v>
      </c>
    </row>
    <row r="71" spans="1:11" ht="38.1" customHeight="1">
      <c r="A71" s="9"/>
      <c r="B71" s="24" t="s">
        <v>364</v>
      </c>
      <c r="C71" s="24" t="s">
        <v>434</v>
      </c>
      <c r="D71" s="24" t="s">
        <v>395</v>
      </c>
      <c r="E71" s="30">
        <v>4765787</v>
      </c>
      <c r="F71" s="30">
        <v>4765787</v>
      </c>
      <c r="G71" s="88">
        <v>0</v>
      </c>
      <c r="H71" s="14" t="s">
        <v>367</v>
      </c>
      <c r="I71" s="92">
        <f t="shared" si="0"/>
        <v>0</v>
      </c>
      <c r="J71" s="14" t="s">
        <v>48</v>
      </c>
      <c r="K71" s="24" t="s">
        <v>370</v>
      </c>
    </row>
    <row r="72" spans="1:11" ht="38.1" customHeight="1">
      <c r="A72" s="9"/>
      <c r="B72" s="24" t="s">
        <v>364</v>
      </c>
      <c r="C72" s="24" t="s">
        <v>434</v>
      </c>
      <c r="D72" s="24" t="s">
        <v>395</v>
      </c>
      <c r="E72" s="30">
        <v>1741906</v>
      </c>
      <c r="F72" s="30">
        <v>1741906</v>
      </c>
      <c r="G72" s="88">
        <v>0</v>
      </c>
      <c r="H72" s="14" t="s">
        <v>367</v>
      </c>
      <c r="I72" s="92">
        <f t="shared" si="0"/>
        <v>0</v>
      </c>
      <c r="J72" s="14" t="s">
        <v>48</v>
      </c>
      <c r="K72" s="24" t="s">
        <v>370</v>
      </c>
    </row>
    <row r="73" spans="1:11" ht="38.1" customHeight="1">
      <c r="A73" s="9"/>
      <c r="B73" s="24" t="s">
        <v>364</v>
      </c>
      <c r="C73" s="24" t="s">
        <v>435</v>
      </c>
      <c r="D73" s="24" t="s">
        <v>395</v>
      </c>
      <c r="E73" s="30">
        <v>1964559</v>
      </c>
      <c r="F73" s="30">
        <v>1964559</v>
      </c>
      <c r="G73" s="88">
        <v>0</v>
      </c>
      <c r="H73" s="14" t="s">
        <v>367</v>
      </c>
      <c r="I73" s="92">
        <f t="shared" si="0"/>
        <v>0</v>
      </c>
      <c r="J73" s="14" t="s">
        <v>48</v>
      </c>
      <c r="K73" s="24" t="s">
        <v>370</v>
      </c>
    </row>
    <row r="74" spans="1:11" ht="38.1" customHeight="1">
      <c r="A74" s="9"/>
      <c r="B74" s="24" t="s">
        <v>364</v>
      </c>
      <c r="C74" s="24" t="s">
        <v>436</v>
      </c>
      <c r="D74" s="24" t="s">
        <v>395</v>
      </c>
      <c r="E74" s="30">
        <v>2817776</v>
      </c>
      <c r="F74" s="30">
        <v>2817776</v>
      </c>
      <c r="G74" s="88">
        <v>0</v>
      </c>
      <c r="H74" s="14" t="s">
        <v>367</v>
      </c>
      <c r="I74" s="92">
        <f t="shared" si="0"/>
        <v>0</v>
      </c>
      <c r="J74" s="14" t="s">
        <v>48</v>
      </c>
      <c r="K74" s="24" t="s">
        <v>370</v>
      </c>
    </row>
    <row r="75" spans="1:11" ht="38.1" customHeight="1">
      <c r="A75" s="9"/>
      <c r="B75" s="24" t="s">
        <v>364</v>
      </c>
      <c r="C75" s="24" t="s">
        <v>437</v>
      </c>
      <c r="D75" s="24" t="s">
        <v>395</v>
      </c>
      <c r="E75" s="30">
        <v>1991186</v>
      </c>
      <c r="F75" s="30">
        <v>1991186</v>
      </c>
      <c r="G75" s="88">
        <v>0</v>
      </c>
      <c r="H75" s="14" t="s">
        <v>367</v>
      </c>
      <c r="I75" s="92">
        <f t="shared" si="0"/>
        <v>0</v>
      </c>
      <c r="J75" s="14" t="s">
        <v>48</v>
      </c>
      <c r="K75" s="24" t="s">
        <v>370</v>
      </c>
    </row>
    <row r="76" spans="1:11" ht="38.1" customHeight="1">
      <c r="A76" s="9"/>
      <c r="B76" s="24" t="s">
        <v>364</v>
      </c>
      <c r="C76" s="24" t="s">
        <v>438</v>
      </c>
      <c r="D76" s="24" t="s">
        <v>395</v>
      </c>
      <c r="E76" s="30">
        <v>1999980</v>
      </c>
      <c r="F76" s="30">
        <v>1999980</v>
      </c>
      <c r="G76" s="88">
        <v>0</v>
      </c>
      <c r="H76" s="14" t="s">
        <v>367</v>
      </c>
      <c r="I76" s="92">
        <f t="shared" si="0"/>
        <v>0</v>
      </c>
      <c r="J76" s="14" t="s">
        <v>48</v>
      </c>
      <c r="K76" s="24" t="s">
        <v>370</v>
      </c>
    </row>
    <row r="77" spans="1:11" ht="38.1" customHeight="1">
      <c r="A77" s="9"/>
      <c r="B77" s="24" t="s">
        <v>364</v>
      </c>
      <c r="C77" s="24" t="s">
        <v>439</v>
      </c>
      <c r="D77" s="24" t="s">
        <v>395</v>
      </c>
      <c r="E77" s="30">
        <v>1000000</v>
      </c>
      <c r="F77" s="30">
        <v>1000000</v>
      </c>
      <c r="G77" s="88">
        <v>0</v>
      </c>
      <c r="H77" s="14" t="s">
        <v>367</v>
      </c>
      <c r="I77" s="92">
        <f t="shared" si="0"/>
        <v>0</v>
      </c>
      <c r="J77" s="14" t="s">
        <v>48</v>
      </c>
      <c r="K77" s="24" t="s">
        <v>396</v>
      </c>
    </row>
    <row r="78" spans="1:11" ht="38.1" customHeight="1">
      <c r="A78" s="9"/>
      <c r="B78" s="24"/>
      <c r="C78" s="24"/>
      <c r="D78" s="24"/>
      <c r="E78" s="30"/>
      <c r="F78" s="30"/>
      <c r="G78" s="88"/>
      <c r="H78" s="14"/>
      <c r="I78" s="92"/>
      <c r="J78" s="14"/>
      <c r="K78" s="24"/>
    </row>
    <row r="79" spans="1:11" ht="38.1" customHeight="1">
      <c r="A79" s="9"/>
      <c r="B79" s="24" t="s">
        <v>441</v>
      </c>
      <c r="C79" s="24" t="s">
        <v>442</v>
      </c>
      <c r="D79" s="24" t="s">
        <v>440</v>
      </c>
      <c r="E79" s="30">
        <v>3000000</v>
      </c>
      <c r="F79" s="30">
        <v>3000000</v>
      </c>
      <c r="G79" s="88">
        <v>0</v>
      </c>
      <c r="H79" s="14" t="s">
        <v>367</v>
      </c>
      <c r="I79" s="92">
        <f t="shared" si="0"/>
        <v>0</v>
      </c>
      <c r="J79" s="14" t="s">
        <v>48</v>
      </c>
      <c r="K79" s="24" t="s">
        <v>443</v>
      </c>
    </row>
    <row r="80" spans="1:11" ht="38.1" customHeight="1">
      <c r="A80" s="9"/>
      <c r="B80" s="24" t="s">
        <v>441</v>
      </c>
      <c r="C80" s="24" t="s">
        <v>444</v>
      </c>
      <c r="D80" s="24" t="s">
        <v>445</v>
      </c>
      <c r="E80" s="30">
        <v>9605281</v>
      </c>
      <c r="F80" s="30">
        <v>1712000</v>
      </c>
      <c r="G80" s="88">
        <v>0</v>
      </c>
      <c r="H80" s="14" t="s">
        <v>367</v>
      </c>
      <c r="I80" s="92">
        <f t="shared" ref="I80:I128" si="1">G80/F80</f>
        <v>0</v>
      </c>
      <c r="J80" s="14" t="s">
        <v>48</v>
      </c>
      <c r="K80" s="24" t="s">
        <v>446</v>
      </c>
    </row>
    <row r="81" spans="1:11" ht="38.1" customHeight="1">
      <c r="A81" s="9"/>
      <c r="B81" s="24" t="s">
        <v>441</v>
      </c>
      <c r="C81" s="24" t="s">
        <v>447</v>
      </c>
      <c r="D81" s="24" t="s">
        <v>448</v>
      </c>
      <c r="E81" s="30">
        <v>13380000</v>
      </c>
      <c r="F81" s="30">
        <v>4780000</v>
      </c>
      <c r="G81" s="88">
        <v>0</v>
      </c>
      <c r="H81" s="14" t="s">
        <v>367</v>
      </c>
      <c r="I81" s="92">
        <f t="shared" si="1"/>
        <v>0</v>
      </c>
      <c r="J81" s="14" t="s">
        <v>48</v>
      </c>
      <c r="K81" s="24" t="s">
        <v>446</v>
      </c>
    </row>
    <row r="82" spans="1:11" ht="38.1" customHeight="1">
      <c r="A82" s="9"/>
      <c r="B82" s="24" t="s">
        <v>441</v>
      </c>
      <c r="C82" s="24" t="s">
        <v>449</v>
      </c>
      <c r="D82" s="24" t="s">
        <v>450</v>
      </c>
      <c r="E82" s="30">
        <v>19749000</v>
      </c>
      <c r="F82" s="30">
        <v>9749000</v>
      </c>
      <c r="G82" s="88">
        <v>0</v>
      </c>
      <c r="H82" s="14" t="s">
        <v>367</v>
      </c>
      <c r="I82" s="92">
        <f t="shared" si="1"/>
        <v>0</v>
      </c>
      <c r="J82" s="14" t="s">
        <v>48</v>
      </c>
      <c r="K82" s="24" t="s">
        <v>446</v>
      </c>
    </row>
    <row r="83" spans="1:11" ht="38.1" customHeight="1">
      <c r="A83" s="9"/>
      <c r="B83" s="24" t="s">
        <v>441</v>
      </c>
      <c r="C83" s="24" t="s">
        <v>451</v>
      </c>
      <c r="D83" s="24" t="s">
        <v>452</v>
      </c>
      <c r="E83" s="30">
        <v>9378600</v>
      </c>
      <c r="F83" s="30">
        <v>6565020</v>
      </c>
      <c r="G83" s="88">
        <v>6565020</v>
      </c>
      <c r="H83" s="14" t="s">
        <v>367</v>
      </c>
      <c r="I83" s="92">
        <f t="shared" si="1"/>
        <v>1</v>
      </c>
      <c r="J83" s="14" t="s">
        <v>48</v>
      </c>
      <c r="K83" s="24" t="s">
        <v>446</v>
      </c>
    </row>
    <row r="84" spans="1:11" ht="38.1" customHeight="1">
      <c r="A84" s="9"/>
      <c r="B84" s="24" t="s">
        <v>441</v>
      </c>
      <c r="C84" s="24" t="s">
        <v>453</v>
      </c>
      <c r="D84" s="24" t="s">
        <v>454</v>
      </c>
      <c r="E84" s="30">
        <v>7426320</v>
      </c>
      <c r="F84" s="30">
        <v>7426320</v>
      </c>
      <c r="G84" s="88">
        <v>0</v>
      </c>
      <c r="H84" s="14" t="s">
        <v>367</v>
      </c>
      <c r="I84" s="92">
        <f t="shared" si="1"/>
        <v>0</v>
      </c>
      <c r="J84" s="14" t="s">
        <v>48</v>
      </c>
      <c r="K84" s="24" t="s">
        <v>443</v>
      </c>
    </row>
    <row r="85" spans="1:11" ht="38.1" customHeight="1">
      <c r="A85" s="9"/>
      <c r="B85" s="24" t="s">
        <v>441</v>
      </c>
      <c r="C85" s="24" t="s">
        <v>455</v>
      </c>
      <c r="D85" s="24" t="s">
        <v>445</v>
      </c>
      <c r="E85" s="30">
        <v>14964000</v>
      </c>
      <c r="F85" s="30">
        <v>4964000</v>
      </c>
      <c r="G85" s="88">
        <v>4489200</v>
      </c>
      <c r="H85" s="14" t="s">
        <v>367</v>
      </c>
      <c r="I85" s="92">
        <f t="shared" si="1"/>
        <v>0.90435132957292508</v>
      </c>
      <c r="J85" s="14" t="s">
        <v>48</v>
      </c>
      <c r="K85" s="24" t="s">
        <v>446</v>
      </c>
    </row>
    <row r="86" spans="1:11" ht="38.1" customHeight="1">
      <c r="A86" s="9"/>
      <c r="B86" s="24" t="s">
        <v>441</v>
      </c>
      <c r="C86" s="24" t="s">
        <v>456</v>
      </c>
      <c r="D86" s="24" t="s">
        <v>457</v>
      </c>
      <c r="E86" s="30">
        <v>9952800</v>
      </c>
      <c r="F86" s="30">
        <v>9952800</v>
      </c>
      <c r="G86" s="88">
        <v>0</v>
      </c>
      <c r="H86" s="14" t="s">
        <v>367</v>
      </c>
      <c r="I86" s="92">
        <f t="shared" si="1"/>
        <v>0</v>
      </c>
      <c r="J86" s="14" t="s">
        <v>48</v>
      </c>
      <c r="K86" s="24" t="s">
        <v>458</v>
      </c>
    </row>
    <row r="87" spans="1:11" ht="38.1" customHeight="1">
      <c r="A87" s="9"/>
      <c r="B87" s="24" t="s">
        <v>441</v>
      </c>
      <c r="C87" s="24" t="s">
        <v>459</v>
      </c>
      <c r="D87" s="24" t="s">
        <v>460</v>
      </c>
      <c r="E87" s="30">
        <v>7888000</v>
      </c>
      <c r="F87" s="30">
        <v>376200</v>
      </c>
      <c r="G87" s="88">
        <v>376200</v>
      </c>
      <c r="H87" s="14" t="s">
        <v>367</v>
      </c>
      <c r="I87" s="92">
        <f t="shared" si="1"/>
        <v>1</v>
      </c>
      <c r="J87" s="14" t="s">
        <v>48</v>
      </c>
      <c r="K87" s="24" t="s">
        <v>446</v>
      </c>
    </row>
    <row r="88" spans="1:11" ht="38.1" customHeight="1">
      <c r="A88" s="9"/>
      <c r="B88" s="24" t="s">
        <v>441</v>
      </c>
      <c r="C88" s="24" t="s">
        <v>461</v>
      </c>
      <c r="D88" s="24" t="s">
        <v>445</v>
      </c>
      <c r="E88" s="30">
        <v>3997231</v>
      </c>
      <c r="F88" s="30">
        <v>3997231</v>
      </c>
      <c r="G88" s="88">
        <v>3997230</v>
      </c>
      <c r="H88" s="14" t="s">
        <v>367</v>
      </c>
      <c r="I88" s="92">
        <f t="shared" si="1"/>
        <v>0.99999974982681761</v>
      </c>
      <c r="J88" s="14" t="s">
        <v>48</v>
      </c>
      <c r="K88" s="24" t="s">
        <v>446</v>
      </c>
    </row>
    <row r="89" spans="1:11" ht="38.1" customHeight="1">
      <c r="A89" s="9"/>
      <c r="B89" s="24" t="s">
        <v>441</v>
      </c>
      <c r="C89" s="24" t="s">
        <v>462</v>
      </c>
      <c r="D89" s="24" t="s">
        <v>445</v>
      </c>
      <c r="E89" s="30">
        <v>625000</v>
      </c>
      <c r="F89" s="30">
        <v>625000</v>
      </c>
      <c r="G89" s="88">
        <v>625000</v>
      </c>
      <c r="H89" s="14" t="s">
        <v>367</v>
      </c>
      <c r="I89" s="92">
        <f t="shared" si="1"/>
        <v>1</v>
      </c>
      <c r="J89" s="14" t="s">
        <v>48</v>
      </c>
      <c r="K89" s="24" t="s">
        <v>446</v>
      </c>
    </row>
    <row r="90" spans="1:11" ht="38.1" customHeight="1">
      <c r="A90" s="9"/>
      <c r="B90" s="24" t="s">
        <v>441</v>
      </c>
      <c r="C90" s="24" t="s">
        <v>463</v>
      </c>
      <c r="D90" s="24" t="s">
        <v>464</v>
      </c>
      <c r="E90" s="30">
        <v>10000000</v>
      </c>
      <c r="F90" s="30">
        <v>7000000</v>
      </c>
      <c r="G90" s="88">
        <v>4000000</v>
      </c>
      <c r="H90" s="14" t="s">
        <v>367</v>
      </c>
      <c r="I90" s="92">
        <f t="shared" si="1"/>
        <v>0.5714285714285714</v>
      </c>
      <c r="J90" s="14" t="s">
        <v>48</v>
      </c>
      <c r="K90" s="24" t="s">
        <v>443</v>
      </c>
    </row>
    <row r="91" spans="1:11" ht="38.1" customHeight="1">
      <c r="A91" s="9"/>
      <c r="B91" s="24" t="s">
        <v>441</v>
      </c>
      <c r="C91" s="24" t="s">
        <v>451</v>
      </c>
      <c r="D91" s="24" t="s">
        <v>452</v>
      </c>
      <c r="E91" s="88"/>
      <c r="F91" s="30">
        <v>6565020</v>
      </c>
      <c r="G91" s="88">
        <v>0</v>
      </c>
      <c r="H91" s="14" t="s">
        <v>367</v>
      </c>
      <c r="I91" s="92">
        <f t="shared" si="1"/>
        <v>0</v>
      </c>
      <c r="J91" s="14" t="s">
        <v>48</v>
      </c>
      <c r="K91" s="24" t="s">
        <v>443</v>
      </c>
    </row>
    <row r="92" spans="1:11" ht="38.1" customHeight="1">
      <c r="A92" s="9"/>
      <c r="B92" s="24" t="s">
        <v>441</v>
      </c>
      <c r="C92" s="24" t="s">
        <v>465</v>
      </c>
      <c r="D92" s="24" t="s">
        <v>466</v>
      </c>
      <c r="E92" s="30">
        <v>8708700</v>
      </c>
      <c r="F92" s="30">
        <v>6096090</v>
      </c>
      <c r="G92" s="88">
        <v>0</v>
      </c>
      <c r="H92" s="14" t="s">
        <v>367</v>
      </c>
      <c r="I92" s="92">
        <f t="shared" si="1"/>
        <v>0</v>
      </c>
      <c r="J92" s="14" t="s">
        <v>48</v>
      </c>
      <c r="K92" s="24" t="s">
        <v>443</v>
      </c>
    </row>
    <row r="93" spans="1:11" ht="38.1" customHeight="1">
      <c r="A93" s="9"/>
      <c r="B93" s="24" t="s">
        <v>441</v>
      </c>
      <c r="C93" s="24" t="s">
        <v>467</v>
      </c>
      <c r="D93" s="24" t="s">
        <v>466</v>
      </c>
      <c r="E93" s="30">
        <v>13466150</v>
      </c>
      <c r="F93" s="30">
        <v>10436266.25</v>
      </c>
      <c r="G93" s="88">
        <v>0</v>
      </c>
      <c r="H93" s="14" t="s">
        <v>367</v>
      </c>
      <c r="I93" s="92">
        <f t="shared" si="1"/>
        <v>0</v>
      </c>
      <c r="J93" s="14" t="s">
        <v>48</v>
      </c>
      <c r="K93" s="24" t="s">
        <v>443</v>
      </c>
    </row>
    <row r="94" spans="1:11" ht="38.1" customHeight="1">
      <c r="A94" s="9"/>
      <c r="B94" s="24" t="s">
        <v>441</v>
      </c>
      <c r="C94" s="24" t="s">
        <v>468</v>
      </c>
      <c r="D94" s="24" t="s">
        <v>454</v>
      </c>
      <c r="E94" s="30">
        <v>14200000</v>
      </c>
      <c r="F94" s="30">
        <v>14200000</v>
      </c>
      <c r="G94" s="88">
        <v>4260000</v>
      </c>
      <c r="H94" s="14" t="s">
        <v>367</v>
      </c>
      <c r="I94" s="92">
        <f t="shared" si="1"/>
        <v>0.3</v>
      </c>
      <c r="J94" s="14" t="s">
        <v>48</v>
      </c>
      <c r="K94" s="24" t="s">
        <v>443</v>
      </c>
    </row>
    <row r="95" spans="1:11" ht="38.1" customHeight="1">
      <c r="A95" s="9"/>
      <c r="B95" s="24" t="s">
        <v>441</v>
      </c>
      <c r="C95" s="24" t="s">
        <v>469</v>
      </c>
      <c r="D95" s="460"/>
      <c r="E95" s="88"/>
      <c r="F95" s="30">
        <v>112211667</v>
      </c>
      <c r="G95" s="88">
        <v>19056835</v>
      </c>
      <c r="H95" s="14" t="s">
        <v>367</v>
      </c>
      <c r="I95" s="92">
        <f t="shared" si="1"/>
        <v>0.16982935473189253</v>
      </c>
      <c r="J95" s="14" t="s">
        <v>470</v>
      </c>
      <c r="K95" s="24" t="s">
        <v>471</v>
      </c>
    </row>
    <row r="96" spans="1:11" ht="38.1" customHeight="1">
      <c r="A96" s="9"/>
      <c r="B96" s="24" t="s">
        <v>441</v>
      </c>
      <c r="C96" s="24" t="s">
        <v>472</v>
      </c>
      <c r="D96" s="460"/>
      <c r="E96" s="88"/>
      <c r="F96" s="30">
        <v>189049439</v>
      </c>
      <c r="G96" s="88">
        <v>0</v>
      </c>
      <c r="H96" s="14" t="s">
        <v>367</v>
      </c>
      <c r="I96" s="92">
        <f t="shared" si="1"/>
        <v>0</v>
      </c>
      <c r="J96" s="14" t="s">
        <v>470</v>
      </c>
      <c r="K96" s="24" t="s">
        <v>471</v>
      </c>
    </row>
    <row r="97" spans="1:11" ht="38.1" customHeight="1">
      <c r="A97" s="9"/>
      <c r="B97" s="24" t="s">
        <v>441</v>
      </c>
      <c r="C97" s="24" t="s">
        <v>473</v>
      </c>
      <c r="D97" s="24" t="s">
        <v>466</v>
      </c>
      <c r="E97" s="88"/>
      <c r="F97" s="30">
        <v>3000000</v>
      </c>
      <c r="G97" s="88">
        <v>0</v>
      </c>
      <c r="H97" s="14" t="s">
        <v>367</v>
      </c>
      <c r="I97" s="92">
        <f t="shared" si="1"/>
        <v>0</v>
      </c>
      <c r="J97" s="14" t="s">
        <v>48</v>
      </c>
      <c r="K97" s="24" t="s">
        <v>474</v>
      </c>
    </row>
    <row r="98" spans="1:11" ht="38.1" customHeight="1">
      <c r="A98" s="9"/>
      <c r="B98" s="24" t="s">
        <v>441</v>
      </c>
      <c r="C98" s="24" t="s">
        <v>475</v>
      </c>
      <c r="D98" s="24" t="s">
        <v>445</v>
      </c>
      <c r="E98" s="88"/>
      <c r="F98" s="30">
        <v>11000000</v>
      </c>
      <c r="G98" s="88">
        <v>0</v>
      </c>
      <c r="H98" s="14" t="s">
        <v>367</v>
      </c>
      <c r="I98" s="92">
        <f t="shared" si="1"/>
        <v>0</v>
      </c>
      <c r="J98" s="14" t="s">
        <v>470</v>
      </c>
      <c r="K98" s="24" t="s">
        <v>471</v>
      </c>
    </row>
    <row r="99" spans="1:11" ht="38.1" customHeight="1">
      <c r="A99" s="9"/>
      <c r="B99" s="24" t="s">
        <v>441</v>
      </c>
      <c r="C99" s="24" t="s">
        <v>476</v>
      </c>
      <c r="D99" s="24" t="s">
        <v>445</v>
      </c>
      <c r="E99" s="88"/>
      <c r="F99" s="30">
        <v>96000000</v>
      </c>
      <c r="G99" s="88">
        <v>4651400</v>
      </c>
      <c r="H99" s="14" t="s">
        <v>367</v>
      </c>
      <c r="I99" s="92">
        <f t="shared" si="1"/>
        <v>4.8452083333333333E-2</v>
      </c>
      <c r="J99" s="14" t="s">
        <v>470</v>
      </c>
      <c r="K99" s="24" t="s">
        <v>471</v>
      </c>
    </row>
    <row r="100" spans="1:11" ht="38.1" customHeight="1">
      <c r="A100" s="9"/>
      <c r="B100" s="24" t="s">
        <v>441</v>
      </c>
      <c r="C100" s="24" t="s">
        <v>477</v>
      </c>
      <c r="D100" s="24" t="s">
        <v>452</v>
      </c>
      <c r="E100" s="88"/>
      <c r="F100" s="30">
        <v>8717223</v>
      </c>
      <c r="G100" s="88">
        <v>0</v>
      </c>
      <c r="H100" s="14" t="s">
        <v>367</v>
      </c>
      <c r="I100" s="92">
        <f t="shared" si="1"/>
        <v>0</v>
      </c>
      <c r="J100" s="14" t="s">
        <v>48</v>
      </c>
      <c r="K100" s="24" t="s">
        <v>474</v>
      </c>
    </row>
    <row r="101" spans="1:11" ht="38.1" customHeight="1">
      <c r="A101" s="9"/>
      <c r="B101" s="24" t="s">
        <v>441</v>
      </c>
      <c r="C101" s="24" t="s">
        <v>478</v>
      </c>
      <c r="D101" s="24" t="s">
        <v>448</v>
      </c>
      <c r="E101" s="88"/>
      <c r="F101" s="30">
        <v>120188971</v>
      </c>
      <c r="G101" s="88">
        <v>0</v>
      </c>
      <c r="H101" s="14" t="s">
        <v>367</v>
      </c>
      <c r="I101" s="92">
        <f t="shared" si="1"/>
        <v>0</v>
      </c>
      <c r="J101" s="14" t="s">
        <v>48</v>
      </c>
      <c r="K101" s="24" t="s">
        <v>471</v>
      </c>
    </row>
    <row r="102" spans="1:11" ht="38.1" customHeight="1">
      <c r="A102" s="9"/>
      <c r="B102" s="24"/>
      <c r="C102" s="24"/>
      <c r="D102" s="24"/>
      <c r="E102" s="88"/>
      <c r="F102" s="30"/>
      <c r="G102" s="88"/>
      <c r="H102" s="14"/>
      <c r="I102" s="23"/>
      <c r="J102" s="14"/>
      <c r="K102" s="24"/>
    </row>
    <row r="103" spans="1:11" ht="38.1" customHeight="1">
      <c r="A103" s="9"/>
      <c r="B103" s="24" t="s">
        <v>479</v>
      </c>
      <c r="C103" s="24" t="s">
        <v>480</v>
      </c>
      <c r="D103" s="24" t="s">
        <v>481</v>
      </c>
      <c r="E103" s="30">
        <v>2000000</v>
      </c>
      <c r="F103" s="30">
        <v>2000000</v>
      </c>
      <c r="G103" s="88">
        <v>0</v>
      </c>
      <c r="H103" s="14" t="s">
        <v>367</v>
      </c>
      <c r="I103" s="92">
        <f t="shared" si="1"/>
        <v>0</v>
      </c>
      <c r="J103" s="14" t="s">
        <v>48</v>
      </c>
      <c r="K103" s="24" t="s">
        <v>482</v>
      </c>
    </row>
    <row r="104" spans="1:11" ht="38.1" customHeight="1">
      <c r="A104" s="9"/>
      <c r="B104" s="24" t="s">
        <v>479</v>
      </c>
      <c r="C104" s="24" t="s">
        <v>483</v>
      </c>
      <c r="D104" s="24" t="s">
        <v>481</v>
      </c>
      <c r="E104" s="30">
        <v>3916284</v>
      </c>
      <c r="F104" s="30">
        <v>3916284</v>
      </c>
      <c r="G104" s="88">
        <v>0</v>
      </c>
      <c r="H104" s="14" t="s">
        <v>367</v>
      </c>
      <c r="I104" s="92">
        <f t="shared" si="1"/>
        <v>0</v>
      </c>
      <c r="J104" s="14" t="s">
        <v>48</v>
      </c>
      <c r="K104" s="24"/>
    </row>
    <row r="105" spans="1:11" ht="38.1" customHeight="1">
      <c r="A105" s="9"/>
      <c r="B105" s="24" t="s">
        <v>479</v>
      </c>
      <c r="C105" s="24" t="s">
        <v>484</v>
      </c>
      <c r="D105" s="24" t="s">
        <v>481</v>
      </c>
      <c r="E105" s="30">
        <v>4800000</v>
      </c>
      <c r="F105" s="30">
        <v>4800000</v>
      </c>
      <c r="G105" s="88">
        <v>0</v>
      </c>
      <c r="H105" s="14" t="s">
        <v>367</v>
      </c>
      <c r="I105" s="92">
        <f t="shared" si="1"/>
        <v>0</v>
      </c>
      <c r="J105" s="14" t="s">
        <v>48</v>
      </c>
      <c r="K105" s="24"/>
    </row>
    <row r="106" spans="1:11" ht="38.1" customHeight="1">
      <c r="A106" s="9"/>
      <c r="B106" s="24" t="s">
        <v>479</v>
      </c>
      <c r="C106" s="24" t="s">
        <v>485</v>
      </c>
      <c r="D106" s="24" t="s">
        <v>481</v>
      </c>
      <c r="E106" s="30">
        <v>12000000</v>
      </c>
      <c r="F106" s="30">
        <v>12000000</v>
      </c>
      <c r="G106" s="88">
        <v>0</v>
      </c>
      <c r="H106" s="14" t="s">
        <v>367</v>
      </c>
      <c r="I106" s="92">
        <f t="shared" si="1"/>
        <v>0</v>
      </c>
      <c r="J106" s="14" t="s">
        <v>48</v>
      </c>
      <c r="K106" s="24"/>
    </row>
    <row r="107" spans="1:11" ht="38.1" customHeight="1">
      <c r="A107" s="9"/>
      <c r="B107" s="24" t="s">
        <v>479</v>
      </c>
      <c r="C107" s="24" t="s">
        <v>486</v>
      </c>
      <c r="D107" s="24" t="s">
        <v>481</v>
      </c>
      <c r="E107" s="30">
        <v>3000000</v>
      </c>
      <c r="F107" s="30">
        <v>3000000</v>
      </c>
      <c r="G107" s="88">
        <v>0</v>
      </c>
      <c r="H107" s="14" t="s">
        <v>367</v>
      </c>
      <c r="I107" s="92">
        <f t="shared" si="1"/>
        <v>0</v>
      </c>
      <c r="J107" s="14" t="s">
        <v>48</v>
      </c>
      <c r="K107" s="24"/>
    </row>
    <row r="108" spans="1:11" ht="38.1" customHeight="1">
      <c r="A108" s="9"/>
      <c r="B108" s="24" t="s">
        <v>479</v>
      </c>
      <c r="C108" s="24" t="s">
        <v>487</v>
      </c>
      <c r="D108" s="24" t="s">
        <v>488</v>
      </c>
      <c r="E108" s="30">
        <v>4000000</v>
      </c>
      <c r="F108" s="30">
        <v>4000000</v>
      </c>
      <c r="G108" s="88">
        <v>0</v>
      </c>
      <c r="H108" s="14" t="s">
        <v>367</v>
      </c>
      <c r="I108" s="92">
        <f t="shared" si="1"/>
        <v>0</v>
      </c>
      <c r="J108" s="14" t="s">
        <v>48</v>
      </c>
      <c r="K108" s="24"/>
    </row>
    <row r="109" spans="1:11" ht="38.1" customHeight="1">
      <c r="A109" s="9"/>
      <c r="B109" s="24" t="s">
        <v>479</v>
      </c>
      <c r="C109" s="24" t="s">
        <v>489</v>
      </c>
      <c r="D109" s="24" t="s">
        <v>488</v>
      </c>
      <c r="E109" s="30">
        <v>3200000</v>
      </c>
      <c r="F109" s="30">
        <v>3200000</v>
      </c>
      <c r="G109" s="88">
        <v>0</v>
      </c>
      <c r="H109" s="14" t="s">
        <v>367</v>
      </c>
      <c r="I109" s="92">
        <f t="shared" si="1"/>
        <v>0</v>
      </c>
      <c r="J109" s="14" t="s">
        <v>48</v>
      </c>
      <c r="K109" s="24"/>
    </row>
    <row r="110" spans="1:11" ht="38.1" customHeight="1">
      <c r="A110" s="9"/>
      <c r="B110" s="24" t="s">
        <v>479</v>
      </c>
      <c r="C110" s="24" t="s">
        <v>490</v>
      </c>
      <c r="D110" s="24" t="s">
        <v>488</v>
      </c>
      <c r="E110" s="30">
        <v>1600000</v>
      </c>
      <c r="F110" s="30">
        <v>1600000</v>
      </c>
      <c r="G110" s="88">
        <v>0</v>
      </c>
      <c r="H110" s="14" t="s">
        <v>367</v>
      </c>
      <c r="I110" s="92">
        <f>G110/F110</f>
        <v>0</v>
      </c>
      <c r="J110" s="14" t="s">
        <v>48</v>
      </c>
      <c r="K110" s="24"/>
    </row>
    <row r="111" spans="1:11" ht="38.1" customHeight="1">
      <c r="A111" s="9"/>
      <c r="B111" s="24" t="s">
        <v>479</v>
      </c>
      <c r="C111" s="24" t="s">
        <v>491</v>
      </c>
      <c r="D111" s="24" t="s">
        <v>488</v>
      </c>
      <c r="E111" s="30">
        <v>5269262</v>
      </c>
      <c r="F111" s="30">
        <v>5269262</v>
      </c>
      <c r="G111" s="88">
        <v>0</v>
      </c>
      <c r="H111" s="14" t="s">
        <v>367</v>
      </c>
      <c r="I111" s="92">
        <f t="shared" si="1"/>
        <v>0</v>
      </c>
      <c r="J111" s="14" t="s">
        <v>48</v>
      </c>
      <c r="K111" s="24"/>
    </row>
    <row r="112" spans="1:11" ht="38.1" customHeight="1">
      <c r="A112" s="9"/>
      <c r="B112" s="24" t="s">
        <v>479</v>
      </c>
      <c r="C112" s="24" t="s">
        <v>492</v>
      </c>
      <c r="D112" s="24" t="s">
        <v>488</v>
      </c>
      <c r="E112" s="30">
        <v>12000000</v>
      </c>
      <c r="F112" s="30">
        <v>12000000</v>
      </c>
      <c r="G112" s="88">
        <v>0</v>
      </c>
      <c r="H112" s="14" t="s">
        <v>367</v>
      </c>
      <c r="I112" s="92">
        <f t="shared" si="1"/>
        <v>0</v>
      </c>
      <c r="J112" s="14" t="s">
        <v>48</v>
      </c>
      <c r="K112" s="24"/>
    </row>
    <row r="113" spans="1:11" ht="38.1" customHeight="1">
      <c r="A113" s="9"/>
      <c r="B113" s="24" t="s">
        <v>479</v>
      </c>
      <c r="C113" s="24" t="s">
        <v>493</v>
      </c>
      <c r="D113" s="24" t="s">
        <v>488</v>
      </c>
      <c r="E113" s="30">
        <v>24000000</v>
      </c>
      <c r="F113" s="30">
        <v>24000000</v>
      </c>
      <c r="G113" s="88">
        <v>0</v>
      </c>
      <c r="H113" s="14" t="s">
        <v>367</v>
      </c>
      <c r="I113" s="92">
        <f t="shared" si="1"/>
        <v>0</v>
      </c>
      <c r="J113" s="14" t="s">
        <v>48</v>
      </c>
      <c r="K113" s="24"/>
    </row>
    <row r="114" spans="1:11" ht="38.1" customHeight="1">
      <c r="A114" s="9"/>
      <c r="B114" s="24" t="s">
        <v>479</v>
      </c>
      <c r="C114" s="24" t="s">
        <v>494</v>
      </c>
      <c r="D114" s="24" t="s">
        <v>488</v>
      </c>
      <c r="E114" s="30">
        <v>4000000</v>
      </c>
      <c r="F114" s="30">
        <v>4000000</v>
      </c>
      <c r="G114" s="88">
        <v>0</v>
      </c>
      <c r="H114" s="14" t="s">
        <v>367</v>
      </c>
      <c r="I114" s="92">
        <f t="shared" si="1"/>
        <v>0</v>
      </c>
      <c r="J114" s="14" t="s">
        <v>48</v>
      </c>
      <c r="K114" s="24"/>
    </row>
    <row r="115" spans="1:11" ht="38.1" customHeight="1">
      <c r="A115" s="9"/>
      <c r="B115" s="24" t="s">
        <v>479</v>
      </c>
      <c r="C115" s="24" t="s">
        <v>495</v>
      </c>
      <c r="D115" s="24" t="s">
        <v>496</v>
      </c>
      <c r="E115" s="30">
        <v>2400000</v>
      </c>
      <c r="F115" s="30">
        <v>2400000</v>
      </c>
      <c r="G115" s="88">
        <v>0</v>
      </c>
      <c r="H115" s="14" t="s">
        <v>367</v>
      </c>
      <c r="I115" s="92">
        <f t="shared" si="1"/>
        <v>0</v>
      </c>
      <c r="J115" s="14" t="s">
        <v>48</v>
      </c>
      <c r="K115" s="24"/>
    </row>
    <row r="116" spans="1:11" ht="38.1" customHeight="1">
      <c r="A116" s="9"/>
      <c r="B116" s="24" t="s">
        <v>479</v>
      </c>
      <c r="C116" s="24" t="s">
        <v>497</v>
      </c>
      <c r="D116" s="24" t="s">
        <v>496</v>
      </c>
      <c r="E116" s="30">
        <v>4000000</v>
      </c>
      <c r="F116" s="30">
        <v>4000000</v>
      </c>
      <c r="G116" s="88">
        <v>0</v>
      </c>
      <c r="H116" s="14" t="s">
        <v>367</v>
      </c>
      <c r="I116" s="92">
        <f t="shared" si="1"/>
        <v>0</v>
      </c>
      <c r="J116" s="14" t="s">
        <v>48</v>
      </c>
      <c r="K116" s="24"/>
    </row>
    <row r="117" spans="1:11" ht="38.1" customHeight="1">
      <c r="A117" s="9"/>
      <c r="B117" s="24" t="s">
        <v>479</v>
      </c>
      <c r="C117" s="24" t="s">
        <v>498</v>
      </c>
      <c r="D117" s="24" t="s">
        <v>496</v>
      </c>
      <c r="E117" s="30">
        <v>480000</v>
      </c>
      <c r="F117" s="30">
        <v>480000</v>
      </c>
      <c r="G117" s="88">
        <v>0</v>
      </c>
      <c r="H117" s="14" t="s">
        <v>367</v>
      </c>
      <c r="I117" s="92">
        <f t="shared" si="1"/>
        <v>0</v>
      </c>
      <c r="J117" s="14" t="s">
        <v>48</v>
      </c>
      <c r="K117" s="24"/>
    </row>
    <row r="118" spans="1:11" ht="38.1" customHeight="1">
      <c r="A118" s="9"/>
      <c r="B118" s="24" t="s">
        <v>479</v>
      </c>
      <c r="C118" s="24" t="s">
        <v>499</v>
      </c>
      <c r="D118" s="24" t="s">
        <v>500</v>
      </c>
      <c r="E118" s="30">
        <v>10500000</v>
      </c>
      <c r="F118" s="30">
        <v>10500000</v>
      </c>
      <c r="G118" s="88">
        <v>0</v>
      </c>
      <c r="H118" s="14" t="s">
        <v>367</v>
      </c>
      <c r="I118" s="92">
        <f t="shared" si="1"/>
        <v>0</v>
      </c>
      <c r="J118" s="14" t="s">
        <v>48</v>
      </c>
      <c r="K118" s="24"/>
    </row>
    <row r="119" spans="1:11" ht="38.1" customHeight="1">
      <c r="A119" s="9"/>
      <c r="B119" s="24" t="s">
        <v>479</v>
      </c>
      <c r="C119" s="24" t="s">
        <v>501</v>
      </c>
      <c r="D119" s="24" t="s">
        <v>500</v>
      </c>
      <c r="E119" s="30">
        <v>2000000</v>
      </c>
      <c r="F119" s="30">
        <v>2000000</v>
      </c>
      <c r="G119" s="88">
        <v>0</v>
      </c>
      <c r="H119" s="14" t="s">
        <v>367</v>
      </c>
      <c r="I119" s="92">
        <f t="shared" si="1"/>
        <v>0</v>
      </c>
      <c r="J119" s="14" t="s">
        <v>48</v>
      </c>
      <c r="K119" s="24"/>
    </row>
    <row r="120" spans="1:11" ht="38.1" customHeight="1">
      <c r="A120" s="9"/>
      <c r="B120" s="24" t="s">
        <v>479</v>
      </c>
      <c r="C120" s="24" t="s">
        <v>502</v>
      </c>
      <c r="D120" s="24" t="s">
        <v>500</v>
      </c>
      <c r="E120" s="30">
        <v>3600000</v>
      </c>
      <c r="F120" s="30">
        <v>3600000</v>
      </c>
      <c r="G120" s="88">
        <v>0</v>
      </c>
      <c r="H120" s="14" t="s">
        <v>367</v>
      </c>
      <c r="I120" s="92">
        <f t="shared" si="1"/>
        <v>0</v>
      </c>
      <c r="J120" s="14" t="s">
        <v>48</v>
      </c>
      <c r="K120" s="24"/>
    </row>
    <row r="121" spans="1:11" ht="38.1" customHeight="1">
      <c r="A121" s="9"/>
      <c r="B121" s="24" t="s">
        <v>479</v>
      </c>
      <c r="C121" s="24" t="s">
        <v>503</v>
      </c>
      <c r="D121" s="24" t="s">
        <v>504</v>
      </c>
      <c r="E121" s="30">
        <v>3000000</v>
      </c>
      <c r="F121" s="30">
        <v>3000000</v>
      </c>
      <c r="G121" s="88">
        <v>0</v>
      </c>
      <c r="H121" s="14" t="s">
        <v>367</v>
      </c>
      <c r="I121" s="92">
        <f t="shared" si="1"/>
        <v>0</v>
      </c>
      <c r="J121" s="14" t="s">
        <v>48</v>
      </c>
      <c r="K121" s="24"/>
    </row>
    <row r="122" spans="1:11" ht="38.1" customHeight="1">
      <c r="A122" s="9"/>
      <c r="B122" s="24" t="s">
        <v>479</v>
      </c>
      <c r="C122" s="24" t="s">
        <v>505</v>
      </c>
      <c r="D122" s="24" t="s">
        <v>504</v>
      </c>
      <c r="E122" s="30">
        <v>4000000</v>
      </c>
      <c r="F122" s="30">
        <v>4000000</v>
      </c>
      <c r="G122" s="88">
        <v>0</v>
      </c>
      <c r="H122" s="14" t="s">
        <v>367</v>
      </c>
      <c r="I122" s="92">
        <f t="shared" si="1"/>
        <v>0</v>
      </c>
      <c r="J122" s="14" t="s">
        <v>48</v>
      </c>
      <c r="K122" s="24"/>
    </row>
    <row r="123" spans="1:11" ht="38.1" customHeight="1">
      <c r="A123" s="9"/>
      <c r="B123" s="24" t="s">
        <v>479</v>
      </c>
      <c r="C123" s="24" t="s">
        <v>506</v>
      </c>
      <c r="D123" s="24" t="s">
        <v>504</v>
      </c>
      <c r="E123" s="30">
        <v>8000000</v>
      </c>
      <c r="F123" s="30">
        <v>8000000</v>
      </c>
      <c r="G123" s="88">
        <v>0</v>
      </c>
      <c r="H123" s="14" t="s">
        <v>367</v>
      </c>
      <c r="I123" s="92">
        <f t="shared" si="1"/>
        <v>0</v>
      </c>
      <c r="J123" s="14" t="s">
        <v>48</v>
      </c>
      <c r="K123" s="24"/>
    </row>
    <row r="124" spans="1:11" ht="38.1" customHeight="1">
      <c r="A124" s="9"/>
      <c r="B124" s="24" t="s">
        <v>479</v>
      </c>
      <c r="C124" s="24" t="s">
        <v>507</v>
      </c>
      <c r="D124" s="24" t="s">
        <v>504</v>
      </c>
      <c r="E124" s="30">
        <v>3600000</v>
      </c>
      <c r="F124" s="30">
        <v>3600000</v>
      </c>
      <c r="G124" s="88">
        <v>0</v>
      </c>
      <c r="H124" s="14" t="s">
        <v>367</v>
      </c>
      <c r="I124" s="92">
        <f t="shared" si="1"/>
        <v>0</v>
      </c>
      <c r="J124" s="14" t="s">
        <v>48</v>
      </c>
      <c r="K124" s="24"/>
    </row>
    <row r="125" spans="1:11" ht="38.1" customHeight="1">
      <c r="A125" s="9"/>
      <c r="B125" s="24" t="s">
        <v>479</v>
      </c>
      <c r="C125" s="24" t="s">
        <v>508</v>
      </c>
      <c r="D125" s="24" t="s">
        <v>504</v>
      </c>
      <c r="E125" s="30">
        <v>16000000</v>
      </c>
      <c r="F125" s="30">
        <v>16000000</v>
      </c>
      <c r="G125" s="88">
        <v>0</v>
      </c>
      <c r="H125" s="14" t="s">
        <v>367</v>
      </c>
      <c r="I125" s="92">
        <f t="shared" si="1"/>
        <v>0</v>
      </c>
      <c r="J125" s="14" t="s">
        <v>48</v>
      </c>
      <c r="K125" s="24"/>
    </row>
    <row r="126" spans="1:11" ht="38.1" customHeight="1">
      <c r="A126" s="9"/>
      <c r="B126" s="24" t="s">
        <v>479</v>
      </c>
      <c r="C126" s="24" t="s">
        <v>509</v>
      </c>
      <c r="D126" s="24" t="s">
        <v>510</v>
      </c>
      <c r="E126" s="30">
        <v>12000000</v>
      </c>
      <c r="F126" s="30">
        <v>12000000</v>
      </c>
      <c r="G126" s="88">
        <v>0</v>
      </c>
      <c r="H126" s="14" t="s">
        <v>367</v>
      </c>
      <c r="I126" s="92">
        <f t="shared" si="1"/>
        <v>0</v>
      </c>
      <c r="J126" s="14" t="s">
        <v>48</v>
      </c>
      <c r="K126" s="24"/>
    </row>
    <row r="127" spans="1:11" ht="38.1" customHeight="1">
      <c r="A127" s="9"/>
      <c r="B127" s="24" t="s">
        <v>479</v>
      </c>
      <c r="C127" s="24" t="s">
        <v>511</v>
      </c>
      <c r="D127" s="24" t="s">
        <v>512</v>
      </c>
      <c r="E127" s="30">
        <v>10000000</v>
      </c>
      <c r="F127" s="30">
        <v>10000000</v>
      </c>
      <c r="G127" s="88">
        <v>0</v>
      </c>
      <c r="H127" s="14" t="s">
        <v>367</v>
      </c>
      <c r="I127" s="92">
        <f t="shared" si="1"/>
        <v>0</v>
      </c>
      <c r="J127" s="14" t="s">
        <v>48</v>
      </c>
      <c r="K127" s="24"/>
    </row>
    <row r="128" spans="1:11" ht="38.1" customHeight="1">
      <c r="A128" s="9"/>
      <c r="B128" s="24" t="s">
        <v>479</v>
      </c>
      <c r="C128" s="24" t="s">
        <v>513</v>
      </c>
      <c r="D128" s="24" t="s">
        <v>514</v>
      </c>
      <c r="E128" s="30">
        <v>12000000</v>
      </c>
      <c r="F128" s="30">
        <v>12000000</v>
      </c>
      <c r="G128" s="88">
        <v>0</v>
      </c>
      <c r="H128" s="14" t="s">
        <v>367</v>
      </c>
      <c r="I128" s="92">
        <f t="shared" si="1"/>
        <v>0</v>
      </c>
      <c r="J128" s="14" t="s">
        <v>48</v>
      </c>
      <c r="K128" s="24"/>
    </row>
    <row r="129" spans="1:11" ht="38.1" customHeight="1">
      <c r="A129" s="9"/>
      <c r="B129" s="24"/>
      <c r="C129" s="24"/>
      <c r="D129" s="24"/>
      <c r="E129" s="30"/>
      <c r="F129" s="30"/>
      <c r="G129" s="88"/>
      <c r="H129" s="14"/>
      <c r="I129" s="23"/>
      <c r="J129" s="14"/>
      <c r="K129" s="24"/>
    </row>
    <row r="130" spans="1:11" ht="38.1" customHeight="1">
      <c r="A130" s="9"/>
      <c r="B130" s="24" t="s">
        <v>515</v>
      </c>
      <c r="C130" s="24" t="s">
        <v>516</v>
      </c>
      <c r="D130" s="24" t="s">
        <v>517</v>
      </c>
      <c r="E130" s="30">
        <v>13786292.060000001</v>
      </c>
      <c r="F130" s="30">
        <v>13786292.060000001</v>
      </c>
      <c r="G130" s="88">
        <v>13321796</v>
      </c>
      <c r="H130" s="14" t="s">
        <v>367</v>
      </c>
      <c r="I130" s="92">
        <f>G130/F130</f>
        <v>0.96630739737861027</v>
      </c>
      <c r="J130" s="14" t="s">
        <v>48</v>
      </c>
      <c r="K130" s="24" t="s">
        <v>446</v>
      </c>
    </row>
    <row r="131" spans="1:11" ht="38.1" customHeight="1">
      <c r="A131" s="9"/>
      <c r="B131" s="24" t="s">
        <v>515</v>
      </c>
      <c r="C131" s="24" t="s">
        <v>518</v>
      </c>
      <c r="D131" s="24" t="s">
        <v>519</v>
      </c>
      <c r="E131" s="30">
        <v>110000000</v>
      </c>
      <c r="F131" s="30">
        <v>110000000</v>
      </c>
      <c r="G131" s="88">
        <v>47501722.25</v>
      </c>
      <c r="H131" s="14" t="s">
        <v>367</v>
      </c>
      <c r="I131" s="92">
        <f>G131/F131</f>
        <v>0.43183383863636365</v>
      </c>
      <c r="J131" s="14" t="s">
        <v>48</v>
      </c>
      <c r="K131" s="24" t="s">
        <v>443</v>
      </c>
    </row>
    <row r="132" spans="1:11" ht="38.1" customHeight="1">
      <c r="A132" s="9"/>
      <c r="B132" s="24" t="s">
        <v>515</v>
      </c>
      <c r="C132" s="24" t="s">
        <v>520</v>
      </c>
      <c r="D132" s="24" t="s">
        <v>521</v>
      </c>
      <c r="E132" s="30">
        <v>74000000</v>
      </c>
      <c r="F132" s="30">
        <v>74000000</v>
      </c>
      <c r="G132" s="88">
        <v>0</v>
      </c>
      <c r="H132" s="14" t="s">
        <v>367</v>
      </c>
      <c r="I132" s="92">
        <f t="shared" ref="I132:I190" si="2">G132/F132</f>
        <v>0</v>
      </c>
      <c r="J132" s="14" t="s">
        <v>48</v>
      </c>
      <c r="K132" s="24" t="s">
        <v>443</v>
      </c>
    </row>
    <row r="133" spans="1:11" ht="38.1" customHeight="1">
      <c r="A133" s="9"/>
      <c r="B133" s="24" t="s">
        <v>515</v>
      </c>
      <c r="C133" s="24" t="s">
        <v>522</v>
      </c>
      <c r="D133" s="24" t="s">
        <v>523</v>
      </c>
      <c r="E133" s="30">
        <v>36532822</v>
      </c>
      <c r="F133" s="30">
        <v>36532822</v>
      </c>
      <c r="G133" s="88">
        <v>0</v>
      </c>
      <c r="H133" s="14" t="s">
        <v>367</v>
      </c>
      <c r="I133" s="92">
        <f t="shared" si="2"/>
        <v>0</v>
      </c>
      <c r="J133" s="14" t="s">
        <v>48</v>
      </c>
      <c r="K133" s="24" t="s">
        <v>443</v>
      </c>
    </row>
    <row r="134" spans="1:11" ht="38.1" customHeight="1">
      <c r="A134" s="9"/>
      <c r="B134" s="24" t="s">
        <v>515</v>
      </c>
      <c r="C134" s="24" t="s">
        <v>524</v>
      </c>
      <c r="D134" s="24" t="s">
        <v>519</v>
      </c>
      <c r="E134" s="30">
        <v>13377700</v>
      </c>
      <c r="F134" s="30">
        <v>13377700</v>
      </c>
      <c r="G134" s="88">
        <v>0</v>
      </c>
      <c r="H134" s="14" t="s">
        <v>367</v>
      </c>
      <c r="I134" s="92">
        <f t="shared" si="2"/>
        <v>0</v>
      </c>
      <c r="J134" s="14" t="s">
        <v>48</v>
      </c>
      <c r="K134" s="24" t="s">
        <v>443</v>
      </c>
    </row>
    <row r="135" spans="1:11" ht="38.1" customHeight="1">
      <c r="A135" s="9"/>
      <c r="B135" s="24" t="s">
        <v>515</v>
      </c>
      <c r="C135" s="24" t="s">
        <v>525</v>
      </c>
      <c r="D135" s="24" t="s">
        <v>526</v>
      </c>
      <c r="E135" s="30">
        <v>45000000</v>
      </c>
      <c r="F135" s="30">
        <v>45000000</v>
      </c>
      <c r="G135" s="88">
        <v>0</v>
      </c>
      <c r="H135" s="14" t="s">
        <v>367</v>
      </c>
      <c r="I135" s="92">
        <f t="shared" si="2"/>
        <v>0</v>
      </c>
      <c r="J135" s="14" t="s">
        <v>48</v>
      </c>
      <c r="K135" s="24" t="s">
        <v>527</v>
      </c>
    </row>
    <row r="136" spans="1:11" ht="38.1" customHeight="1">
      <c r="A136" s="9"/>
      <c r="B136" s="24" t="s">
        <v>515</v>
      </c>
      <c r="C136" s="24" t="s">
        <v>528</v>
      </c>
      <c r="D136" s="24" t="s">
        <v>526</v>
      </c>
      <c r="E136" s="30">
        <v>88000000</v>
      </c>
      <c r="F136" s="30">
        <v>88000000</v>
      </c>
      <c r="G136" s="88">
        <v>0</v>
      </c>
      <c r="H136" s="14" t="s">
        <v>367</v>
      </c>
      <c r="I136" s="92">
        <f t="shared" si="2"/>
        <v>0</v>
      </c>
      <c r="J136" s="14" t="s">
        <v>48</v>
      </c>
      <c r="K136" s="24" t="s">
        <v>527</v>
      </c>
    </row>
    <row r="137" spans="1:11" ht="38.1" customHeight="1">
      <c r="A137" s="9"/>
      <c r="B137" s="24" t="s">
        <v>515</v>
      </c>
      <c r="C137" s="24" t="s">
        <v>529</v>
      </c>
      <c r="D137" s="24" t="s">
        <v>521</v>
      </c>
      <c r="E137" s="30">
        <v>20000000</v>
      </c>
      <c r="F137" s="30">
        <v>20000000</v>
      </c>
      <c r="G137" s="88">
        <v>0</v>
      </c>
      <c r="H137" s="14" t="s">
        <v>367</v>
      </c>
      <c r="I137" s="92">
        <f t="shared" si="2"/>
        <v>0</v>
      </c>
      <c r="J137" s="14" t="s">
        <v>48</v>
      </c>
      <c r="K137" s="24" t="s">
        <v>527</v>
      </c>
    </row>
    <row r="138" spans="1:11" ht="38.1" customHeight="1">
      <c r="A138" s="9"/>
      <c r="B138" s="24" t="s">
        <v>515</v>
      </c>
      <c r="C138" s="24" t="s">
        <v>530</v>
      </c>
      <c r="D138" s="24" t="s">
        <v>521</v>
      </c>
      <c r="E138" s="30">
        <v>15000000</v>
      </c>
      <c r="F138" s="30">
        <v>15000000</v>
      </c>
      <c r="G138" s="88">
        <v>0</v>
      </c>
      <c r="H138" s="14" t="s">
        <v>367</v>
      </c>
      <c r="I138" s="92">
        <f t="shared" si="2"/>
        <v>0</v>
      </c>
      <c r="J138" s="14" t="s">
        <v>48</v>
      </c>
      <c r="K138" s="24" t="s">
        <v>527</v>
      </c>
    </row>
    <row r="139" spans="1:11" ht="38.1" customHeight="1">
      <c r="A139" s="9"/>
      <c r="B139" s="24" t="s">
        <v>515</v>
      </c>
      <c r="C139" s="24" t="s">
        <v>531</v>
      </c>
      <c r="D139" s="24" t="s">
        <v>532</v>
      </c>
      <c r="E139" s="30">
        <v>84542356.524428308</v>
      </c>
      <c r="F139" s="30">
        <v>84542356.524428308</v>
      </c>
      <c r="G139" s="88">
        <v>0</v>
      </c>
      <c r="H139" s="14" t="s">
        <v>367</v>
      </c>
      <c r="I139" s="92">
        <f t="shared" si="2"/>
        <v>0</v>
      </c>
      <c r="J139" s="14" t="s">
        <v>48</v>
      </c>
      <c r="K139" s="24" t="s">
        <v>443</v>
      </c>
    </row>
    <row r="140" spans="1:11" ht="38.1" customHeight="1">
      <c r="A140" s="9"/>
      <c r="B140" s="24"/>
      <c r="C140" s="24"/>
      <c r="D140" s="24"/>
      <c r="E140" s="30"/>
      <c r="F140" s="30"/>
      <c r="G140" s="88"/>
      <c r="H140" s="14"/>
      <c r="I140" s="23"/>
      <c r="J140" s="14"/>
      <c r="K140" s="24"/>
    </row>
    <row r="141" spans="1:11" ht="38.1" customHeight="1">
      <c r="A141" s="9"/>
      <c r="B141" s="24" t="s">
        <v>533</v>
      </c>
      <c r="C141" s="24" t="s">
        <v>534</v>
      </c>
      <c r="D141" s="24" t="s">
        <v>440</v>
      </c>
      <c r="E141" s="30">
        <v>0</v>
      </c>
      <c r="F141" s="30">
        <v>8339110</v>
      </c>
      <c r="G141" s="88">
        <v>0</v>
      </c>
      <c r="H141" s="14" t="s">
        <v>367</v>
      </c>
      <c r="I141" s="92">
        <f t="shared" si="2"/>
        <v>0</v>
      </c>
      <c r="J141" s="14" t="s">
        <v>48</v>
      </c>
      <c r="K141" s="24" t="s">
        <v>535</v>
      </c>
    </row>
    <row r="142" spans="1:11" ht="38.1" customHeight="1">
      <c r="A142" s="9"/>
      <c r="B142" s="24" t="s">
        <v>533</v>
      </c>
      <c r="C142" s="24" t="s">
        <v>536</v>
      </c>
      <c r="D142" s="24" t="s">
        <v>537</v>
      </c>
      <c r="E142" s="30">
        <v>124450353</v>
      </c>
      <c r="F142" s="30">
        <v>115500000</v>
      </c>
      <c r="G142" s="88">
        <v>0</v>
      </c>
      <c r="H142" s="14" t="s">
        <v>367</v>
      </c>
      <c r="I142" s="92">
        <f t="shared" si="2"/>
        <v>0</v>
      </c>
      <c r="J142" s="14" t="s">
        <v>48</v>
      </c>
      <c r="K142" s="24" t="s">
        <v>538</v>
      </c>
    </row>
    <row r="143" spans="1:11" ht="38.1" customHeight="1">
      <c r="A143" s="9"/>
      <c r="B143" s="24" t="s">
        <v>533</v>
      </c>
      <c r="C143" s="24" t="s">
        <v>539</v>
      </c>
      <c r="D143" s="24" t="s">
        <v>540</v>
      </c>
      <c r="E143" s="30">
        <v>0</v>
      </c>
      <c r="F143" s="30">
        <v>2300000</v>
      </c>
      <c r="G143" s="88">
        <v>0</v>
      </c>
      <c r="H143" s="14" t="s">
        <v>367</v>
      </c>
      <c r="I143" s="92">
        <f t="shared" si="2"/>
        <v>0</v>
      </c>
      <c r="J143" s="14" t="s">
        <v>48</v>
      </c>
      <c r="K143" s="24" t="s">
        <v>535</v>
      </c>
    </row>
    <row r="144" spans="1:11" ht="38.1" customHeight="1">
      <c r="A144" s="9"/>
      <c r="B144" s="24" t="s">
        <v>533</v>
      </c>
      <c r="C144" s="24" t="s">
        <v>541</v>
      </c>
      <c r="D144" s="24" t="s">
        <v>542</v>
      </c>
      <c r="E144" s="30">
        <v>2999500</v>
      </c>
      <c r="F144" s="30">
        <v>1058175</v>
      </c>
      <c r="G144" s="88">
        <v>0</v>
      </c>
      <c r="H144" s="14" t="s">
        <v>367</v>
      </c>
      <c r="I144" s="92">
        <f t="shared" si="2"/>
        <v>0</v>
      </c>
      <c r="J144" s="14" t="s">
        <v>48</v>
      </c>
      <c r="K144" s="24" t="s">
        <v>543</v>
      </c>
    </row>
    <row r="145" spans="1:11" ht="38.1" customHeight="1">
      <c r="A145" s="9"/>
      <c r="B145" s="24" t="s">
        <v>533</v>
      </c>
      <c r="C145" s="24" t="s">
        <v>544</v>
      </c>
      <c r="D145" s="24" t="s">
        <v>545</v>
      </c>
      <c r="E145" s="30">
        <v>3496105.44</v>
      </c>
      <c r="F145" s="30">
        <v>259440.44</v>
      </c>
      <c r="G145" s="88">
        <v>3236665</v>
      </c>
      <c r="H145" s="14" t="s">
        <v>367</v>
      </c>
      <c r="I145" s="92">
        <f t="shared" si="2"/>
        <v>12.475560864759556</v>
      </c>
      <c r="J145" s="14" t="s">
        <v>48</v>
      </c>
      <c r="K145" s="24" t="s">
        <v>546</v>
      </c>
    </row>
    <row r="146" spans="1:11" ht="38.1" customHeight="1">
      <c r="A146" s="9"/>
      <c r="B146" s="24" t="s">
        <v>533</v>
      </c>
      <c r="C146" s="24" t="s">
        <v>547</v>
      </c>
      <c r="D146" s="24" t="s">
        <v>548</v>
      </c>
      <c r="E146" s="86"/>
      <c r="F146" s="30">
        <v>2000000</v>
      </c>
      <c r="G146" s="88">
        <v>0</v>
      </c>
      <c r="H146" s="14" t="s">
        <v>367</v>
      </c>
      <c r="I146" s="92">
        <f t="shared" si="2"/>
        <v>0</v>
      </c>
      <c r="J146" s="14" t="s">
        <v>48</v>
      </c>
      <c r="K146" s="24" t="s">
        <v>535</v>
      </c>
    </row>
    <row r="147" spans="1:11" ht="38.1" customHeight="1">
      <c r="A147" s="9"/>
      <c r="B147" s="24" t="s">
        <v>533</v>
      </c>
      <c r="C147" s="24" t="s">
        <v>549</v>
      </c>
      <c r="D147" s="24" t="s">
        <v>550</v>
      </c>
      <c r="E147" s="86"/>
      <c r="F147" s="30">
        <v>2500000</v>
      </c>
      <c r="G147" s="88">
        <v>0</v>
      </c>
      <c r="H147" s="14" t="s">
        <v>367</v>
      </c>
      <c r="I147" s="92">
        <f t="shared" si="2"/>
        <v>0</v>
      </c>
      <c r="J147" s="14" t="s">
        <v>48</v>
      </c>
      <c r="K147" s="24" t="s">
        <v>535</v>
      </c>
    </row>
    <row r="148" spans="1:11" ht="38.1" customHeight="1">
      <c r="A148" s="9"/>
      <c r="B148" s="24" t="s">
        <v>533</v>
      </c>
      <c r="C148" s="24" t="s">
        <v>551</v>
      </c>
      <c r="D148" s="24" t="s">
        <v>552</v>
      </c>
      <c r="E148" s="30">
        <v>3295341</v>
      </c>
      <c r="F148" s="30">
        <v>1571048</v>
      </c>
      <c r="G148" s="88">
        <v>1724294</v>
      </c>
      <c r="H148" s="14" t="s">
        <v>367</v>
      </c>
      <c r="I148" s="92">
        <f t="shared" si="2"/>
        <v>1.0975438051542665</v>
      </c>
      <c r="J148" s="14" t="s">
        <v>48</v>
      </c>
      <c r="K148" s="24" t="s">
        <v>543</v>
      </c>
    </row>
    <row r="149" spans="1:11" ht="38.1" customHeight="1">
      <c r="A149" s="9"/>
      <c r="B149" s="24" t="s">
        <v>533</v>
      </c>
      <c r="C149" s="24" t="s">
        <v>553</v>
      </c>
      <c r="D149" s="24" t="s">
        <v>554</v>
      </c>
      <c r="E149" s="30">
        <v>8805000</v>
      </c>
      <c r="F149" s="30">
        <v>3180000</v>
      </c>
      <c r="G149" s="88">
        <v>5625000</v>
      </c>
      <c r="H149" s="14" t="s">
        <v>367</v>
      </c>
      <c r="I149" s="92">
        <f t="shared" si="2"/>
        <v>1.7688679245283019</v>
      </c>
      <c r="J149" s="14" t="s">
        <v>48</v>
      </c>
      <c r="K149" s="24" t="s">
        <v>538</v>
      </c>
    </row>
    <row r="150" spans="1:11" ht="38.1" customHeight="1">
      <c r="A150" s="9"/>
      <c r="B150" s="24" t="s">
        <v>533</v>
      </c>
      <c r="C150" s="24" t="s">
        <v>555</v>
      </c>
      <c r="D150" s="24" t="s">
        <v>556</v>
      </c>
      <c r="E150" s="30">
        <v>2999500</v>
      </c>
      <c r="F150" s="30">
        <v>1358174</v>
      </c>
      <c r="G150" s="88">
        <v>1641325</v>
      </c>
      <c r="H150" s="14" t="s">
        <v>367</v>
      </c>
      <c r="I150" s="92">
        <f t="shared" si="2"/>
        <v>1.2084791786619387</v>
      </c>
      <c r="J150" s="14" t="s">
        <v>48</v>
      </c>
      <c r="K150" s="24" t="s">
        <v>543</v>
      </c>
    </row>
    <row r="151" spans="1:11" ht="38.1" customHeight="1">
      <c r="A151" s="9"/>
      <c r="B151" s="24" t="s">
        <v>533</v>
      </c>
      <c r="C151" s="24" t="s">
        <v>557</v>
      </c>
      <c r="D151" s="24" t="s">
        <v>558</v>
      </c>
      <c r="E151" s="86"/>
      <c r="F151" s="30">
        <v>1000000</v>
      </c>
      <c r="G151" s="88">
        <v>0</v>
      </c>
      <c r="H151" s="14" t="s">
        <v>367</v>
      </c>
      <c r="I151" s="92">
        <f t="shared" si="2"/>
        <v>0</v>
      </c>
      <c r="J151" s="14" t="s">
        <v>48</v>
      </c>
      <c r="K151" s="24" t="s">
        <v>535</v>
      </c>
    </row>
    <row r="152" spans="1:11" ht="38.1" customHeight="1">
      <c r="A152" s="9"/>
      <c r="B152" s="24" t="s">
        <v>533</v>
      </c>
      <c r="C152" s="24" t="s">
        <v>559</v>
      </c>
      <c r="D152" s="24" t="s">
        <v>560</v>
      </c>
      <c r="E152" s="30">
        <v>497431884</v>
      </c>
      <c r="F152" s="30">
        <v>100000000</v>
      </c>
      <c r="G152" s="88">
        <v>61266146</v>
      </c>
      <c r="H152" s="14" t="s">
        <v>367</v>
      </c>
      <c r="I152" s="92">
        <f t="shared" si="2"/>
        <v>0.61266145999999999</v>
      </c>
      <c r="J152" s="14" t="s">
        <v>48</v>
      </c>
      <c r="K152" s="24" t="s">
        <v>538</v>
      </c>
    </row>
    <row r="153" spans="1:11" ht="38.1" customHeight="1">
      <c r="A153" s="9"/>
      <c r="B153" s="24" t="s">
        <v>533</v>
      </c>
      <c r="C153" s="24" t="s">
        <v>561</v>
      </c>
      <c r="D153" s="24" t="s">
        <v>560</v>
      </c>
      <c r="E153" s="30">
        <v>497431884</v>
      </c>
      <c r="F153" s="30">
        <v>38733854</v>
      </c>
      <c r="G153" s="88">
        <v>38000000</v>
      </c>
      <c r="H153" s="14" t="s">
        <v>367</v>
      </c>
      <c r="I153" s="92">
        <f t="shared" si="2"/>
        <v>0.98105393798406948</v>
      </c>
      <c r="J153" s="14" t="s">
        <v>48</v>
      </c>
      <c r="K153" s="24" t="s">
        <v>538</v>
      </c>
    </row>
    <row r="154" spans="1:11" ht="38.1" customHeight="1">
      <c r="A154" s="9"/>
      <c r="B154" s="24" t="s">
        <v>533</v>
      </c>
      <c r="C154" s="24" t="s">
        <v>562</v>
      </c>
      <c r="D154" s="24" t="s">
        <v>560</v>
      </c>
      <c r="E154" s="30">
        <v>497431884</v>
      </c>
      <c r="F154" s="30">
        <v>250000000</v>
      </c>
      <c r="G154" s="88">
        <v>0</v>
      </c>
      <c r="H154" s="14" t="s">
        <v>367</v>
      </c>
      <c r="I154" s="92">
        <f t="shared" si="2"/>
        <v>0</v>
      </c>
      <c r="J154" s="14" t="s">
        <v>48</v>
      </c>
      <c r="K154" s="24" t="s">
        <v>546</v>
      </c>
    </row>
    <row r="155" spans="1:11" ht="38.1" customHeight="1">
      <c r="A155" s="9"/>
      <c r="B155" s="24" t="s">
        <v>533</v>
      </c>
      <c r="C155" s="24" t="s">
        <v>563</v>
      </c>
      <c r="D155" s="24" t="s">
        <v>537</v>
      </c>
      <c r="E155" s="86"/>
      <c r="F155" s="30">
        <v>211114</v>
      </c>
      <c r="G155" s="88">
        <v>0</v>
      </c>
      <c r="H155" s="14" t="s">
        <v>367</v>
      </c>
      <c r="I155" s="92">
        <f t="shared" si="2"/>
        <v>0</v>
      </c>
      <c r="J155" s="14" t="s">
        <v>48</v>
      </c>
      <c r="K155" s="24" t="s">
        <v>535</v>
      </c>
    </row>
    <row r="156" spans="1:11" ht="38.1" customHeight="1">
      <c r="A156" s="9"/>
      <c r="B156" s="24" t="s">
        <v>533</v>
      </c>
      <c r="C156" s="24" t="s">
        <v>564</v>
      </c>
      <c r="D156" s="24" t="s">
        <v>548</v>
      </c>
      <c r="E156" s="86"/>
      <c r="F156" s="30">
        <v>2000000</v>
      </c>
      <c r="G156" s="88">
        <v>0</v>
      </c>
      <c r="H156" s="14" t="s">
        <v>367</v>
      </c>
      <c r="I156" s="92">
        <f t="shared" si="2"/>
        <v>0</v>
      </c>
      <c r="J156" s="14" t="s">
        <v>48</v>
      </c>
      <c r="K156" s="24" t="s">
        <v>535</v>
      </c>
    </row>
    <row r="157" spans="1:11" ht="38.1" customHeight="1">
      <c r="A157" s="9"/>
      <c r="B157" s="24" t="s">
        <v>533</v>
      </c>
      <c r="C157" s="24" t="s">
        <v>565</v>
      </c>
      <c r="D157" s="24" t="s">
        <v>537</v>
      </c>
      <c r="E157" s="86"/>
      <c r="F157" s="30">
        <v>30192832.350000001</v>
      </c>
      <c r="G157" s="88">
        <v>0</v>
      </c>
      <c r="H157" s="14" t="s">
        <v>367</v>
      </c>
      <c r="I157" s="92">
        <f t="shared" si="2"/>
        <v>0</v>
      </c>
      <c r="J157" s="14" t="s">
        <v>48</v>
      </c>
      <c r="K157" s="24" t="s">
        <v>546</v>
      </c>
    </row>
    <row r="158" spans="1:11" ht="38.1" customHeight="1">
      <c r="A158" s="9"/>
      <c r="B158" s="24" t="s">
        <v>533</v>
      </c>
      <c r="C158" s="24" t="s">
        <v>566</v>
      </c>
      <c r="D158" s="24" t="s">
        <v>558</v>
      </c>
      <c r="E158" s="30">
        <v>995200</v>
      </c>
      <c r="F158" s="30">
        <v>995200</v>
      </c>
      <c r="G158" s="88">
        <v>995200</v>
      </c>
      <c r="H158" s="14" t="s">
        <v>367</v>
      </c>
      <c r="I158" s="92">
        <f t="shared" si="2"/>
        <v>1</v>
      </c>
      <c r="J158" s="14" t="s">
        <v>48</v>
      </c>
      <c r="K158" s="24" t="s">
        <v>546</v>
      </c>
    </row>
    <row r="159" spans="1:11" ht="38.1" customHeight="1">
      <c r="A159" s="9"/>
      <c r="B159" s="24" t="s">
        <v>533</v>
      </c>
      <c r="C159" s="24" t="s">
        <v>567</v>
      </c>
      <c r="D159" s="24" t="s">
        <v>440</v>
      </c>
      <c r="E159" s="30">
        <v>34006164.149999999</v>
      </c>
      <c r="F159" s="30">
        <v>13771111.4</v>
      </c>
      <c r="G159" s="88">
        <v>20235052.75</v>
      </c>
      <c r="H159" s="14" t="s">
        <v>367</v>
      </c>
      <c r="I159" s="92">
        <f t="shared" si="2"/>
        <v>1.4693841449862934</v>
      </c>
      <c r="J159" s="14" t="s">
        <v>48</v>
      </c>
      <c r="K159" s="24" t="s">
        <v>538</v>
      </c>
    </row>
    <row r="160" spans="1:11" ht="38.1" customHeight="1">
      <c r="A160" s="9"/>
      <c r="B160" s="24" t="s">
        <v>533</v>
      </c>
      <c r="C160" s="24" t="s">
        <v>568</v>
      </c>
      <c r="D160" s="24" t="s">
        <v>537</v>
      </c>
      <c r="E160" s="30">
        <v>899854.7</v>
      </c>
      <c r="F160" s="30">
        <v>899870.58</v>
      </c>
      <c r="G160" s="88">
        <v>899855</v>
      </c>
      <c r="H160" s="14" t="s">
        <v>367</v>
      </c>
      <c r="I160" s="92">
        <f t="shared" si="2"/>
        <v>0.99998268639919319</v>
      </c>
      <c r="J160" s="14" t="s">
        <v>48</v>
      </c>
      <c r="K160" s="24" t="s">
        <v>546</v>
      </c>
    </row>
    <row r="161" spans="1:11" ht="38.1" customHeight="1">
      <c r="A161" s="9"/>
      <c r="B161" s="24" t="s">
        <v>533</v>
      </c>
      <c r="C161" s="24" t="s">
        <v>569</v>
      </c>
      <c r="D161" s="24" t="s">
        <v>537</v>
      </c>
      <c r="E161" s="30">
        <v>11751438</v>
      </c>
      <c r="F161" s="30">
        <v>6306050</v>
      </c>
      <c r="G161" s="88">
        <v>5445388</v>
      </c>
      <c r="H161" s="14" t="s">
        <v>367</v>
      </c>
      <c r="I161" s="92">
        <f t="shared" si="2"/>
        <v>0.86351805012646587</v>
      </c>
      <c r="J161" s="14" t="s">
        <v>48</v>
      </c>
      <c r="K161" s="24" t="s">
        <v>538</v>
      </c>
    </row>
    <row r="162" spans="1:11" ht="38.1" customHeight="1">
      <c r="A162" s="9"/>
      <c r="B162" s="24" t="s">
        <v>533</v>
      </c>
      <c r="C162" s="24" t="s">
        <v>570</v>
      </c>
      <c r="D162" s="24" t="s">
        <v>440</v>
      </c>
      <c r="E162" s="30">
        <v>41808678.240000002</v>
      </c>
      <c r="F162" s="30">
        <v>29101401.859999999</v>
      </c>
      <c r="G162" s="88">
        <v>12707276.380000001</v>
      </c>
      <c r="H162" s="14" t="s">
        <v>367</v>
      </c>
      <c r="I162" s="92">
        <f t="shared" si="2"/>
        <v>0.4366551288880075</v>
      </c>
      <c r="J162" s="14" t="s">
        <v>48</v>
      </c>
      <c r="K162" s="24" t="s">
        <v>538</v>
      </c>
    </row>
    <row r="163" spans="1:11" ht="38.1" customHeight="1">
      <c r="A163" s="9"/>
      <c r="B163" s="24" t="s">
        <v>533</v>
      </c>
      <c r="C163" s="24" t="s">
        <v>571</v>
      </c>
      <c r="D163" s="24" t="s">
        <v>572</v>
      </c>
      <c r="E163" s="30">
        <v>995252</v>
      </c>
      <c r="F163" s="30">
        <v>995252.16</v>
      </c>
      <c r="G163" s="88">
        <v>995252</v>
      </c>
      <c r="H163" s="14" t="s">
        <v>367</v>
      </c>
      <c r="I163" s="92">
        <f t="shared" si="2"/>
        <v>0.99999983923672164</v>
      </c>
      <c r="J163" s="14" t="s">
        <v>48</v>
      </c>
      <c r="K163" s="24" t="s">
        <v>546</v>
      </c>
    </row>
    <row r="164" spans="1:11" ht="38.1" customHeight="1">
      <c r="A164" s="9"/>
      <c r="B164" s="24" t="s">
        <v>533</v>
      </c>
      <c r="C164" s="24" t="s">
        <v>573</v>
      </c>
      <c r="D164" s="24" t="s">
        <v>537</v>
      </c>
      <c r="E164" s="30">
        <v>6937658.0999999996</v>
      </c>
      <c r="F164" s="30">
        <v>6937603.3799999999</v>
      </c>
      <c r="G164" s="88">
        <v>6937658</v>
      </c>
      <c r="H164" s="14" t="s">
        <v>367</v>
      </c>
      <c r="I164" s="92">
        <f t="shared" si="2"/>
        <v>1.0000078730358322</v>
      </c>
      <c r="J164" s="14" t="s">
        <v>48</v>
      </c>
      <c r="K164" s="24" t="s">
        <v>546</v>
      </c>
    </row>
    <row r="165" spans="1:11" ht="38.1" customHeight="1">
      <c r="A165" s="9"/>
      <c r="B165" s="24" t="s">
        <v>533</v>
      </c>
      <c r="C165" s="24" t="s">
        <v>574</v>
      </c>
      <c r="D165" s="24" t="s">
        <v>537</v>
      </c>
      <c r="E165" s="30">
        <v>0</v>
      </c>
      <c r="F165" s="30">
        <v>961115</v>
      </c>
      <c r="G165" s="88">
        <v>0</v>
      </c>
      <c r="H165" s="14" t="s">
        <v>367</v>
      </c>
      <c r="I165" s="92">
        <f t="shared" si="2"/>
        <v>0</v>
      </c>
      <c r="J165" s="14" t="s">
        <v>48</v>
      </c>
      <c r="K165" s="24" t="s">
        <v>535</v>
      </c>
    </row>
    <row r="166" spans="1:11" ht="38.1" customHeight="1">
      <c r="A166" s="9"/>
      <c r="B166" s="24" t="s">
        <v>533</v>
      </c>
      <c r="C166" s="24" t="s">
        <v>575</v>
      </c>
      <c r="D166" s="24" t="s">
        <v>548</v>
      </c>
      <c r="E166" s="30">
        <v>0</v>
      </c>
      <c r="F166" s="30">
        <v>3200000</v>
      </c>
      <c r="G166" s="88">
        <v>0</v>
      </c>
      <c r="H166" s="14" t="s">
        <v>367</v>
      </c>
      <c r="I166" s="92">
        <f t="shared" si="2"/>
        <v>0</v>
      </c>
      <c r="J166" s="14" t="s">
        <v>48</v>
      </c>
      <c r="K166" s="24" t="s">
        <v>535</v>
      </c>
    </row>
    <row r="167" spans="1:11" ht="38.1" customHeight="1">
      <c r="A167" s="9"/>
      <c r="B167" s="24" t="s">
        <v>533</v>
      </c>
      <c r="C167" s="24" t="s">
        <v>576</v>
      </c>
      <c r="D167" s="24" t="s">
        <v>577</v>
      </c>
      <c r="E167" s="30">
        <v>930000</v>
      </c>
      <c r="F167" s="30">
        <v>929090.4</v>
      </c>
      <c r="G167" s="88">
        <v>0</v>
      </c>
      <c r="H167" s="14" t="s">
        <v>367</v>
      </c>
      <c r="I167" s="92">
        <f t="shared" si="2"/>
        <v>0</v>
      </c>
      <c r="J167" s="14" t="s">
        <v>48</v>
      </c>
      <c r="K167" s="24" t="s">
        <v>543</v>
      </c>
    </row>
    <row r="168" spans="1:11" ht="38.1" customHeight="1">
      <c r="A168" s="9"/>
      <c r="B168" s="24" t="s">
        <v>533</v>
      </c>
      <c r="C168" s="24" t="s">
        <v>578</v>
      </c>
      <c r="D168" s="24" t="s">
        <v>579</v>
      </c>
      <c r="E168" s="30">
        <v>3925214.5</v>
      </c>
      <c r="F168" s="30">
        <v>2054644.2</v>
      </c>
      <c r="G168" s="88">
        <v>1870570.3</v>
      </c>
      <c r="H168" s="14" t="s">
        <v>367</v>
      </c>
      <c r="I168" s="92">
        <f t="shared" si="2"/>
        <v>0.91041081468022544</v>
      </c>
      <c r="J168" s="14" t="s">
        <v>48</v>
      </c>
      <c r="K168" s="24" t="s">
        <v>538</v>
      </c>
    </row>
    <row r="169" spans="1:11" ht="38.1" customHeight="1">
      <c r="A169" s="9"/>
      <c r="B169" s="24" t="s">
        <v>533</v>
      </c>
      <c r="C169" s="24" t="s">
        <v>580</v>
      </c>
      <c r="D169" s="24" t="s">
        <v>572</v>
      </c>
      <c r="E169" s="30">
        <v>845901</v>
      </c>
      <c r="F169" s="30">
        <v>845901</v>
      </c>
      <c r="G169" s="88">
        <v>0</v>
      </c>
      <c r="H169" s="14" t="s">
        <v>367</v>
      </c>
      <c r="I169" s="92">
        <f t="shared" si="2"/>
        <v>0</v>
      </c>
      <c r="J169" s="14" t="s">
        <v>48</v>
      </c>
      <c r="K169" s="24" t="s">
        <v>538</v>
      </c>
    </row>
    <row r="170" spans="1:11" ht="38.1" customHeight="1">
      <c r="A170" s="9"/>
      <c r="B170" s="24"/>
      <c r="C170" s="24"/>
      <c r="D170" s="24"/>
      <c r="E170" s="30"/>
      <c r="F170" s="30"/>
      <c r="G170" s="88"/>
      <c r="H170" s="14"/>
      <c r="I170" s="23"/>
      <c r="J170" s="14"/>
      <c r="K170" s="24"/>
    </row>
    <row r="171" spans="1:11" ht="38.1" customHeight="1">
      <c r="A171" s="9"/>
      <c r="B171" s="24" t="s">
        <v>581</v>
      </c>
      <c r="C171" s="24" t="s">
        <v>582</v>
      </c>
      <c r="D171" s="24" t="s">
        <v>583</v>
      </c>
      <c r="E171" s="30">
        <v>9884268</v>
      </c>
      <c r="F171" s="30">
        <v>10000000</v>
      </c>
      <c r="G171" s="88">
        <v>9884268</v>
      </c>
      <c r="H171" s="14" t="s">
        <v>367</v>
      </c>
      <c r="I171" s="92">
        <f t="shared" si="2"/>
        <v>0.98842680000000005</v>
      </c>
      <c r="J171" s="14" t="s">
        <v>48</v>
      </c>
      <c r="K171" s="24"/>
    </row>
    <row r="172" spans="1:11" ht="38.1" customHeight="1">
      <c r="A172" s="9"/>
      <c r="B172" s="24" t="s">
        <v>581</v>
      </c>
      <c r="C172" s="24" t="s">
        <v>584</v>
      </c>
      <c r="D172" s="24" t="s">
        <v>376</v>
      </c>
      <c r="E172" s="30">
        <v>4994380</v>
      </c>
      <c r="F172" s="30">
        <v>5000000</v>
      </c>
      <c r="G172" s="88">
        <v>3683000</v>
      </c>
      <c r="H172" s="14" t="s">
        <v>367</v>
      </c>
      <c r="I172" s="92">
        <f t="shared" si="2"/>
        <v>0.73660000000000003</v>
      </c>
      <c r="J172" s="14" t="s">
        <v>48</v>
      </c>
      <c r="K172" s="24"/>
    </row>
    <row r="173" spans="1:11" ht="38.1" customHeight="1">
      <c r="A173" s="9"/>
      <c r="B173" s="24" t="s">
        <v>581</v>
      </c>
      <c r="C173" s="24" t="s">
        <v>585</v>
      </c>
      <c r="D173" s="24" t="s">
        <v>376</v>
      </c>
      <c r="E173" s="30">
        <v>4423215</v>
      </c>
      <c r="F173" s="30">
        <v>5000000</v>
      </c>
      <c r="G173" s="88">
        <v>0</v>
      </c>
      <c r="H173" s="14" t="s">
        <v>367</v>
      </c>
      <c r="I173" s="92">
        <f t="shared" si="2"/>
        <v>0</v>
      </c>
      <c r="J173" s="14" t="s">
        <v>48</v>
      </c>
      <c r="K173" s="24"/>
    </row>
    <row r="174" spans="1:11" ht="38.1" customHeight="1">
      <c r="A174" s="9"/>
      <c r="B174" s="24" t="s">
        <v>581</v>
      </c>
      <c r="C174" s="24" t="s">
        <v>586</v>
      </c>
      <c r="D174" s="24" t="s">
        <v>587</v>
      </c>
      <c r="E174" s="30">
        <v>10000000</v>
      </c>
      <c r="F174" s="30">
        <v>10000000</v>
      </c>
      <c r="G174" s="88">
        <v>3800280</v>
      </c>
      <c r="H174" s="14" t="s">
        <v>367</v>
      </c>
      <c r="I174" s="92">
        <f t="shared" si="2"/>
        <v>0.38002799999999998</v>
      </c>
      <c r="J174" s="14" t="s">
        <v>48</v>
      </c>
      <c r="K174" s="24"/>
    </row>
    <row r="175" spans="1:11" ht="38.1" customHeight="1">
      <c r="A175" s="9"/>
      <c r="B175" s="24" t="s">
        <v>581</v>
      </c>
      <c r="C175" s="24" t="s">
        <v>588</v>
      </c>
      <c r="D175" s="24" t="s">
        <v>440</v>
      </c>
      <c r="E175" s="30">
        <v>4907032</v>
      </c>
      <c r="F175" s="30">
        <v>5000000</v>
      </c>
      <c r="G175" s="88">
        <v>0</v>
      </c>
      <c r="H175" s="14" t="s">
        <v>367</v>
      </c>
      <c r="I175" s="92">
        <f t="shared" si="2"/>
        <v>0</v>
      </c>
      <c r="J175" s="14" t="s">
        <v>48</v>
      </c>
      <c r="K175" s="24"/>
    </row>
    <row r="176" spans="1:11" ht="38.1" customHeight="1">
      <c r="A176" s="9"/>
      <c r="B176" s="24" t="s">
        <v>581</v>
      </c>
      <c r="C176" s="24" t="s">
        <v>589</v>
      </c>
      <c r="D176" s="24" t="s">
        <v>388</v>
      </c>
      <c r="E176" s="30">
        <v>4105251</v>
      </c>
      <c r="F176" s="30">
        <v>4129200</v>
      </c>
      <c r="G176" s="88">
        <v>4105251</v>
      </c>
      <c r="H176" s="14" t="s">
        <v>367</v>
      </c>
      <c r="I176" s="92">
        <f t="shared" si="2"/>
        <v>0.99420008718395814</v>
      </c>
      <c r="J176" s="14" t="s">
        <v>48</v>
      </c>
      <c r="K176" s="24"/>
    </row>
    <row r="177" spans="1:11" ht="38.1" customHeight="1">
      <c r="A177" s="9"/>
      <c r="B177" s="24" t="s">
        <v>581</v>
      </c>
      <c r="C177" s="24" t="s">
        <v>590</v>
      </c>
      <c r="D177" s="24" t="s">
        <v>591</v>
      </c>
      <c r="E177" s="30">
        <v>36977030</v>
      </c>
      <c r="F177" s="30">
        <v>38000000</v>
      </c>
      <c r="G177" s="88">
        <v>27763834.399999999</v>
      </c>
      <c r="H177" s="14" t="s">
        <v>367</v>
      </c>
      <c r="I177" s="92">
        <f t="shared" si="2"/>
        <v>0.73062722105263156</v>
      </c>
      <c r="J177" s="14" t="s">
        <v>48</v>
      </c>
      <c r="K177" s="24"/>
    </row>
    <row r="178" spans="1:11" ht="38.1" customHeight="1">
      <c r="A178" s="9"/>
      <c r="B178" s="24" t="s">
        <v>581</v>
      </c>
      <c r="C178" s="24" t="s">
        <v>592</v>
      </c>
      <c r="D178" s="24" t="s">
        <v>378</v>
      </c>
      <c r="E178" s="30">
        <v>6883466</v>
      </c>
      <c r="F178" s="30">
        <v>7000000</v>
      </c>
      <c r="G178" s="88">
        <v>6883466</v>
      </c>
      <c r="H178" s="14" t="s">
        <v>367</v>
      </c>
      <c r="I178" s="92">
        <f t="shared" si="2"/>
        <v>0.98335228571428568</v>
      </c>
      <c r="J178" s="14" t="s">
        <v>48</v>
      </c>
      <c r="K178" s="24"/>
    </row>
    <row r="179" spans="1:11" ht="38.1" customHeight="1">
      <c r="A179" s="9"/>
      <c r="B179" s="24" t="s">
        <v>581</v>
      </c>
      <c r="C179" s="24" t="s">
        <v>593</v>
      </c>
      <c r="D179" s="24" t="s">
        <v>594</v>
      </c>
      <c r="E179" s="30">
        <v>178599801</v>
      </c>
      <c r="F179" s="30">
        <v>80000000</v>
      </c>
      <c r="G179" s="88">
        <v>170788877.56999999</v>
      </c>
      <c r="H179" s="14" t="s">
        <v>367</v>
      </c>
      <c r="I179" s="95">
        <f t="shared" si="2"/>
        <v>2.134860969625</v>
      </c>
      <c r="J179" s="14" t="s">
        <v>48</v>
      </c>
      <c r="K179" s="24"/>
    </row>
    <row r="180" spans="1:11" ht="38.1" customHeight="1">
      <c r="A180" s="9"/>
      <c r="B180" s="24" t="s">
        <v>581</v>
      </c>
      <c r="C180" s="24" t="s">
        <v>595</v>
      </c>
      <c r="D180" s="24" t="s">
        <v>596</v>
      </c>
      <c r="E180" s="30">
        <v>10000000</v>
      </c>
      <c r="F180" s="30">
        <v>10000000</v>
      </c>
      <c r="G180" s="88">
        <v>5912172</v>
      </c>
      <c r="H180" s="14" t="s">
        <v>367</v>
      </c>
      <c r="I180" s="92">
        <f t="shared" si="2"/>
        <v>0.5912172</v>
      </c>
      <c r="J180" s="14" t="s">
        <v>48</v>
      </c>
      <c r="K180" s="24"/>
    </row>
    <row r="181" spans="1:11" ht="38.1" customHeight="1">
      <c r="A181" s="9"/>
      <c r="B181" s="24" t="s">
        <v>581</v>
      </c>
      <c r="C181" s="24" t="s">
        <v>597</v>
      </c>
      <c r="D181" s="24" t="s">
        <v>376</v>
      </c>
      <c r="E181" s="30">
        <v>992207.16</v>
      </c>
      <c r="F181" s="30">
        <v>1000000</v>
      </c>
      <c r="G181" s="88">
        <v>0</v>
      </c>
      <c r="H181" s="14" t="s">
        <v>367</v>
      </c>
      <c r="I181" s="92">
        <f t="shared" si="2"/>
        <v>0</v>
      </c>
      <c r="J181" s="14" t="s">
        <v>48</v>
      </c>
      <c r="K181" s="24"/>
    </row>
    <row r="182" spans="1:11" ht="38.1" customHeight="1">
      <c r="A182" s="9"/>
      <c r="B182" s="24" t="s">
        <v>581</v>
      </c>
      <c r="C182" s="24" t="s">
        <v>598</v>
      </c>
      <c r="D182" s="24" t="s">
        <v>599</v>
      </c>
      <c r="E182" s="30">
        <v>1293400</v>
      </c>
      <c r="F182" s="30">
        <v>1300000</v>
      </c>
      <c r="G182" s="88">
        <v>968600</v>
      </c>
      <c r="H182" s="14" t="s">
        <v>367</v>
      </c>
      <c r="I182" s="92">
        <f t="shared" si="2"/>
        <v>0.74507692307692308</v>
      </c>
      <c r="J182" s="14" t="s">
        <v>48</v>
      </c>
      <c r="K182" s="24"/>
    </row>
    <row r="183" spans="1:11" ht="38.1" customHeight="1">
      <c r="A183" s="9"/>
      <c r="B183" s="24" t="s">
        <v>581</v>
      </c>
      <c r="C183" s="24" t="s">
        <v>600</v>
      </c>
      <c r="D183" s="24" t="s">
        <v>601</v>
      </c>
      <c r="E183" s="30">
        <v>15320000</v>
      </c>
      <c r="F183" s="30">
        <v>15320000</v>
      </c>
      <c r="G183" s="88">
        <v>15320000</v>
      </c>
      <c r="H183" s="14" t="s">
        <v>367</v>
      </c>
      <c r="I183" s="92">
        <f t="shared" si="2"/>
        <v>1</v>
      </c>
      <c r="J183" s="14" t="s">
        <v>48</v>
      </c>
      <c r="K183" s="24"/>
    </row>
    <row r="184" spans="1:11" ht="38.1" customHeight="1">
      <c r="A184" s="9"/>
      <c r="B184" s="24" t="s">
        <v>581</v>
      </c>
      <c r="C184" s="24" t="s">
        <v>602</v>
      </c>
      <c r="D184" s="24" t="s">
        <v>594</v>
      </c>
      <c r="E184" s="30">
        <v>27928856</v>
      </c>
      <c r="F184" s="30">
        <v>30000000</v>
      </c>
      <c r="G184" s="88">
        <v>27928856</v>
      </c>
      <c r="H184" s="14" t="s">
        <v>367</v>
      </c>
      <c r="I184" s="92">
        <f t="shared" si="2"/>
        <v>0.93096186666666669</v>
      </c>
      <c r="J184" s="14" t="s">
        <v>48</v>
      </c>
      <c r="K184" s="24"/>
    </row>
    <row r="185" spans="1:11" ht="38.1" customHeight="1">
      <c r="A185" s="9"/>
      <c r="B185" s="24" t="s">
        <v>581</v>
      </c>
      <c r="C185" s="24" t="s">
        <v>603</v>
      </c>
      <c r="D185" s="24" t="s">
        <v>376</v>
      </c>
      <c r="E185" s="30">
        <v>5965430</v>
      </c>
      <c r="F185" s="30">
        <v>3317480</v>
      </c>
      <c r="G185" s="88">
        <v>3032910</v>
      </c>
      <c r="H185" s="14" t="s">
        <v>367</v>
      </c>
      <c r="I185" s="92">
        <f t="shared" si="2"/>
        <v>0.91422103524361864</v>
      </c>
      <c r="J185" s="14" t="s">
        <v>48</v>
      </c>
      <c r="K185" s="24"/>
    </row>
    <row r="186" spans="1:11" ht="38.1" customHeight="1">
      <c r="A186" s="9"/>
      <c r="B186" s="24" t="s">
        <v>581</v>
      </c>
      <c r="C186" s="24" t="s">
        <v>604</v>
      </c>
      <c r="D186" s="24" t="s">
        <v>599</v>
      </c>
      <c r="E186" s="30">
        <v>4394100</v>
      </c>
      <c r="F186" s="30">
        <v>3119885</v>
      </c>
      <c r="G186" s="88">
        <v>2359863</v>
      </c>
      <c r="H186" s="14" t="s">
        <v>367</v>
      </c>
      <c r="I186" s="92">
        <f t="shared" si="2"/>
        <v>0.75639422606923012</v>
      </c>
      <c r="J186" s="14" t="s">
        <v>48</v>
      </c>
      <c r="K186" s="24"/>
    </row>
    <row r="187" spans="1:11" ht="38.1" customHeight="1">
      <c r="A187" s="9"/>
      <c r="B187" s="24" t="s">
        <v>581</v>
      </c>
      <c r="C187" s="24" t="s">
        <v>605</v>
      </c>
      <c r="D187" s="24" t="s">
        <v>594</v>
      </c>
      <c r="E187" s="30">
        <v>102429001</v>
      </c>
      <c r="F187" s="30">
        <v>16563265</v>
      </c>
      <c r="G187" s="88">
        <v>14550862.600000001</v>
      </c>
      <c r="H187" s="14" t="s">
        <v>367</v>
      </c>
      <c r="I187" s="92">
        <f>G187/F187</f>
        <v>0.87850207069681019</v>
      </c>
      <c r="J187" s="14" t="s">
        <v>48</v>
      </c>
      <c r="K187" s="24"/>
    </row>
    <row r="188" spans="1:11" ht="38.1" customHeight="1">
      <c r="A188" s="9"/>
      <c r="B188" s="24" t="s">
        <v>581</v>
      </c>
      <c r="C188" s="24" t="s">
        <v>606</v>
      </c>
      <c r="D188" s="24" t="s">
        <v>594</v>
      </c>
      <c r="E188" s="30">
        <v>5596150</v>
      </c>
      <c r="F188" s="30">
        <v>3346600</v>
      </c>
      <c r="G188" s="88">
        <v>708375</v>
      </c>
      <c r="H188" s="14" t="s">
        <v>367</v>
      </c>
      <c r="I188" s="92">
        <f t="shared" si="2"/>
        <v>0.21167005318831053</v>
      </c>
      <c r="J188" s="14" t="s">
        <v>48</v>
      </c>
      <c r="K188" s="24"/>
    </row>
    <row r="189" spans="1:11" ht="38.1" customHeight="1">
      <c r="A189" s="9"/>
      <c r="B189" s="24" t="s">
        <v>581</v>
      </c>
      <c r="C189" s="24" t="s">
        <v>607</v>
      </c>
      <c r="D189" s="24" t="s">
        <v>599</v>
      </c>
      <c r="E189" s="30">
        <v>10336310</v>
      </c>
      <c r="F189" s="30">
        <v>4020506</v>
      </c>
      <c r="G189" s="88">
        <v>6315804</v>
      </c>
      <c r="H189" s="14" t="s">
        <v>367</v>
      </c>
      <c r="I189" s="95">
        <f t="shared" si="2"/>
        <v>1.5708977924669183</v>
      </c>
      <c r="J189" s="14" t="s">
        <v>48</v>
      </c>
      <c r="K189" s="24"/>
    </row>
    <row r="190" spans="1:11" ht="38.1" customHeight="1">
      <c r="A190" s="9"/>
      <c r="B190" s="24" t="s">
        <v>581</v>
      </c>
      <c r="C190" s="24" t="s">
        <v>608</v>
      </c>
      <c r="D190" s="24" t="s">
        <v>390</v>
      </c>
      <c r="E190" s="30">
        <v>7113491</v>
      </c>
      <c r="F190" s="30">
        <v>506698</v>
      </c>
      <c r="G190" s="88">
        <v>506698</v>
      </c>
      <c r="H190" s="14" t="s">
        <v>367</v>
      </c>
      <c r="I190" s="92">
        <f t="shared" si="2"/>
        <v>1</v>
      </c>
      <c r="J190" s="14" t="s">
        <v>48</v>
      </c>
      <c r="K190" s="24"/>
    </row>
    <row r="191" spans="1:11" ht="38.1" customHeight="1">
      <c r="A191" s="9"/>
      <c r="B191" s="24" t="s">
        <v>581</v>
      </c>
      <c r="C191" s="24" t="s">
        <v>609</v>
      </c>
      <c r="D191" s="24" t="s">
        <v>601</v>
      </c>
      <c r="E191" s="30">
        <v>2547292.48</v>
      </c>
      <c r="F191" s="30">
        <v>200000</v>
      </c>
      <c r="G191" s="88">
        <v>2547292</v>
      </c>
      <c r="H191" s="14" t="s">
        <v>367</v>
      </c>
      <c r="I191" s="95">
        <f>G191/F191</f>
        <v>12.736459999999999</v>
      </c>
      <c r="J191" s="14" t="s">
        <v>48</v>
      </c>
      <c r="K191" s="24"/>
    </row>
    <row r="192" spans="1:11" ht="38.1" customHeight="1">
      <c r="A192" s="9"/>
      <c r="B192" s="24"/>
      <c r="C192" s="24"/>
      <c r="D192" s="24"/>
      <c r="E192" s="30"/>
      <c r="F192" s="30"/>
      <c r="G192" s="88"/>
      <c r="H192" s="14"/>
      <c r="I192" s="23"/>
      <c r="J192" s="14"/>
      <c r="K192" s="24"/>
    </row>
    <row r="193" spans="1:11" ht="38.1" customHeight="1">
      <c r="A193" s="9"/>
      <c r="B193" s="24" t="s">
        <v>610</v>
      </c>
      <c r="C193" s="24" t="s">
        <v>611</v>
      </c>
      <c r="D193" s="24" t="s">
        <v>612</v>
      </c>
      <c r="E193" s="30">
        <v>271128481</v>
      </c>
      <c r="F193" s="30">
        <v>271128481</v>
      </c>
      <c r="G193" s="88">
        <v>97335734</v>
      </c>
      <c r="H193" s="14" t="s">
        <v>367</v>
      </c>
      <c r="I193" s="92">
        <f>G193/F193</f>
        <v>0.35900224735150565</v>
      </c>
      <c r="J193" s="14" t="s">
        <v>48</v>
      </c>
      <c r="K193" s="24" t="s">
        <v>613</v>
      </c>
    </row>
    <row r="194" spans="1:11" ht="38.1" customHeight="1">
      <c r="A194" s="9"/>
      <c r="B194" s="24" t="s">
        <v>610</v>
      </c>
      <c r="C194" s="24" t="s">
        <v>614</v>
      </c>
      <c r="D194" s="24" t="s">
        <v>612</v>
      </c>
      <c r="E194" s="30">
        <v>23300000</v>
      </c>
      <c r="F194" s="30">
        <v>23300000</v>
      </c>
      <c r="G194" s="88">
        <v>0</v>
      </c>
      <c r="H194" s="14" t="s">
        <v>367</v>
      </c>
      <c r="I194" s="92">
        <f t="shared" ref="I194:I256" si="3">G194/F194</f>
        <v>0</v>
      </c>
      <c r="J194" s="14" t="s">
        <v>48</v>
      </c>
      <c r="K194" s="24" t="s">
        <v>615</v>
      </c>
    </row>
    <row r="195" spans="1:11" ht="38.1" customHeight="1">
      <c r="A195" s="9"/>
      <c r="B195" s="24" t="s">
        <v>610</v>
      </c>
      <c r="C195" s="24" t="s">
        <v>616</v>
      </c>
      <c r="D195" s="24" t="s">
        <v>500</v>
      </c>
      <c r="E195" s="30">
        <v>1500000</v>
      </c>
      <c r="F195" s="30">
        <v>1500000</v>
      </c>
      <c r="G195" s="88">
        <v>0</v>
      </c>
      <c r="H195" s="14" t="s">
        <v>367</v>
      </c>
      <c r="I195" s="92">
        <f t="shared" si="3"/>
        <v>0</v>
      </c>
      <c r="J195" s="14" t="s">
        <v>48</v>
      </c>
      <c r="K195" s="24" t="s">
        <v>617</v>
      </c>
    </row>
    <row r="196" spans="1:11" ht="38.1" customHeight="1">
      <c r="A196" s="9"/>
      <c r="B196" s="24" t="s">
        <v>610</v>
      </c>
      <c r="C196" s="24" t="s">
        <v>618</v>
      </c>
      <c r="D196" s="24" t="s">
        <v>619</v>
      </c>
      <c r="E196" s="30">
        <v>3500000</v>
      </c>
      <c r="F196" s="30">
        <v>3500000</v>
      </c>
      <c r="G196" s="88">
        <v>0</v>
      </c>
      <c r="H196" s="14" t="s">
        <v>367</v>
      </c>
      <c r="I196" s="92">
        <f t="shared" si="3"/>
        <v>0</v>
      </c>
      <c r="J196" s="14" t="s">
        <v>48</v>
      </c>
      <c r="K196" s="24" t="s">
        <v>617</v>
      </c>
    </row>
    <row r="197" spans="1:11" ht="38.1" customHeight="1">
      <c r="A197" s="9"/>
      <c r="B197" s="24" t="s">
        <v>610</v>
      </c>
      <c r="C197" s="24" t="s">
        <v>620</v>
      </c>
      <c r="D197" s="24" t="s">
        <v>612</v>
      </c>
      <c r="E197" s="30">
        <v>5000000</v>
      </c>
      <c r="F197" s="30">
        <v>5000000</v>
      </c>
      <c r="G197" s="88">
        <v>0</v>
      </c>
      <c r="H197" s="14" t="s">
        <v>367</v>
      </c>
      <c r="I197" s="92">
        <f t="shared" si="3"/>
        <v>0</v>
      </c>
      <c r="J197" s="14" t="s">
        <v>48</v>
      </c>
      <c r="K197" s="24" t="s">
        <v>617</v>
      </c>
    </row>
    <row r="198" spans="1:11" ht="38.1" customHeight="1">
      <c r="A198" s="9"/>
      <c r="B198" s="24" t="s">
        <v>610</v>
      </c>
      <c r="C198" s="24" t="s">
        <v>621</v>
      </c>
      <c r="D198" s="24" t="s">
        <v>612</v>
      </c>
      <c r="E198" s="30">
        <v>20000000</v>
      </c>
      <c r="F198" s="30">
        <v>20000000</v>
      </c>
      <c r="G198" s="88">
        <v>0</v>
      </c>
      <c r="H198" s="14" t="s">
        <v>367</v>
      </c>
      <c r="I198" s="92">
        <f t="shared" si="3"/>
        <v>0</v>
      </c>
      <c r="J198" s="14" t="s">
        <v>48</v>
      </c>
      <c r="K198" s="24" t="s">
        <v>617</v>
      </c>
    </row>
    <row r="199" spans="1:11" ht="38.1" customHeight="1">
      <c r="A199" s="9"/>
      <c r="B199" s="24" t="s">
        <v>610</v>
      </c>
      <c r="C199" s="24" t="s">
        <v>622</v>
      </c>
      <c r="D199" s="24" t="s">
        <v>612</v>
      </c>
      <c r="E199" s="30">
        <v>4800000</v>
      </c>
      <c r="F199" s="30">
        <v>4800000</v>
      </c>
      <c r="G199" s="88">
        <v>0</v>
      </c>
      <c r="H199" s="14" t="s">
        <v>367</v>
      </c>
      <c r="I199" s="92">
        <f t="shared" si="3"/>
        <v>0</v>
      </c>
      <c r="J199" s="14" t="s">
        <v>48</v>
      </c>
      <c r="K199" s="24" t="s">
        <v>617</v>
      </c>
    </row>
    <row r="200" spans="1:11" ht="38.1" customHeight="1">
      <c r="A200" s="9"/>
      <c r="B200" s="24" t="s">
        <v>610</v>
      </c>
      <c r="C200" s="24" t="s">
        <v>623</v>
      </c>
      <c r="D200" s="24" t="s">
        <v>612</v>
      </c>
      <c r="E200" s="30">
        <v>30885041</v>
      </c>
      <c r="F200" s="30">
        <v>30885041</v>
      </c>
      <c r="G200" s="88">
        <v>0</v>
      </c>
      <c r="H200" s="14" t="s">
        <v>367</v>
      </c>
      <c r="I200" s="92">
        <f t="shared" si="3"/>
        <v>0</v>
      </c>
      <c r="J200" s="14" t="s">
        <v>48</v>
      </c>
      <c r="K200" s="24" t="s">
        <v>617</v>
      </c>
    </row>
    <row r="201" spans="1:11" ht="38.1" customHeight="1">
      <c r="A201" s="9"/>
      <c r="B201" s="24" t="s">
        <v>610</v>
      </c>
      <c r="C201" s="24" t="s">
        <v>624</v>
      </c>
      <c r="D201" s="24" t="s">
        <v>500</v>
      </c>
      <c r="E201" s="30">
        <v>1991557.6</v>
      </c>
      <c r="F201" s="30">
        <v>1991557.6</v>
      </c>
      <c r="G201" s="88">
        <v>0</v>
      </c>
      <c r="H201" s="14" t="s">
        <v>367</v>
      </c>
      <c r="I201" s="92">
        <f t="shared" si="3"/>
        <v>0</v>
      </c>
      <c r="J201" s="14" t="s">
        <v>48</v>
      </c>
      <c r="K201" s="24" t="s">
        <v>625</v>
      </c>
    </row>
    <row r="202" spans="1:11" ht="38.1" customHeight="1">
      <c r="A202" s="9"/>
      <c r="B202" s="24" t="s">
        <v>610</v>
      </c>
      <c r="C202" s="24" t="s">
        <v>626</v>
      </c>
      <c r="D202" s="24" t="s">
        <v>500</v>
      </c>
      <c r="E202" s="30">
        <v>2085416.97</v>
      </c>
      <c r="F202" s="30">
        <v>2085416.97</v>
      </c>
      <c r="G202" s="88">
        <v>0</v>
      </c>
      <c r="H202" s="14" t="s">
        <v>367</v>
      </c>
      <c r="I202" s="92">
        <f t="shared" si="3"/>
        <v>0</v>
      </c>
      <c r="J202" s="14" t="s">
        <v>48</v>
      </c>
      <c r="K202" s="24" t="s">
        <v>625</v>
      </c>
    </row>
    <row r="203" spans="1:11" ht="38.1" customHeight="1">
      <c r="A203" s="9"/>
      <c r="B203" s="24" t="s">
        <v>610</v>
      </c>
      <c r="C203" s="24" t="s">
        <v>627</v>
      </c>
      <c r="D203" s="24" t="s">
        <v>510</v>
      </c>
      <c r="E203" s="30">
        <v>2500000</v>
      </c>
      <c r="F203" s="30">
        <v>2500000</v>
      </c>
      <c r="G203" s="88">
        <v>0</v>
      </c>
      <c r="H203" s="14" t="s">
        <v>367</v>
      </c>
      <c r="I203" s="92">
        <f t="shared" si="3"/>
        <v>0</v>
      </c>
      <c r="J203" s="14" t="s">
        <v>48</v>
      </c>
      <c r="K203" s="24" t="s">
        <v>625</v>
      </c>
    </row>
    <row r="204" spans="1:11" ht="38.1" customHeight="1">
      <c r="A204" s="9"/>
      <c r="B204" s="24" t="s">
        <v>610</v>
      </c>
      <c r="C204" s="24" t="s">
        <v>628</v>
      </c>
      <c r="D204" s="24" t="s">
        <v>629</v>
      </c>
      <c r="E204" s="30">
        <v>3000000</v>
      </c>
      <c r="F204" s="30">
        <v>3000000</v>
      </c>
      <c r="G204" s="88">
        <v>0</v>
      </c>
      <c r="H204" s="14" t="s">
        <v>367</v>
      </c>
      <c r="I204" s="92">
        <f t="shared" si="3"/>
        <v>0</v>
      </c>
      <c r="J204" s="14" t="s">
        <v>48</v>
      </c>
      <c r="K204" s="24" t="s">
        <v>625</v>
      </c>
    </row>
    <row r="205" spans="1:11" ht="38.1" customHeight="1">
      <c r="A205" s="9"/>
      <c r="B205" s="24" t="s">
        <v>610</v>
      </c>
      <c r="C205" s="24" t="s">
        <v>630</v>
      </c>
      <c r="D205" s="24" t="s">
        <v>512</v>
      </c>
      <c r="E205" s="30">
        <v>3166122.48</v>
      </c>
      <c r="F205" s="30">
        <v>3166122.48</v>
      </c>
      <c r="G205" s="88">
        <v>0</v>
      </c>
      <c r="H205" s="14" t="s">
        <v>367</v>
      </c>
      <c r="I205" s="92">
        <f t="shared" si="3"/>
        <v>0</v>
      </c>
      <c r="J205" s="14" t="s">
        <v>48</v>
      </c>
      <c r="K205" s="24" t="s">
        <v>625</v>
      </c>
    </row>
    <row r="206" spans="1:11" ht="38.1" customHeight="1">
      <c r="A206" s="9"/>
      <c r="B206" s="24" t="s">
        <v>610</v>
      </c>
      <c r="C206" s="24" t="s">
        <v>631</v>
      </c>
      <c r="D206" s="24" t="s">
        <v>632</v>
      </c>
      <c r="E206" s="30">
        <v>6299959</v>
      </c>
      <c r="F206" s="30">
        <v>6299959</v>
      </c>
      <c r="G206" s="88">
        <v>0</v>
      </c>
      <c r="H206" s="14" t="s">
        <v>367</v>
      </c>
      <c r="I206" s="92">
        <f t="shared" si="3"/>
        <v>0</v>
      </c>
      <c r="J206" s="14" t="s">
        <v>48</v>
      </c>
      <c r="K206" s="24" t="s">
        <v>625</v>
      </c>
    </row>
    <row r="207" spans="1:11" ht="38.1" customHeight="1">
      <c r="A207" s="9"/>
      <c r="B207" s="24" t="s">
        <v>610</v>
      </c>
      <c r="C207" s="24" t="s">
        <v>633</v>
      </c>
      <c r="D207" s="24" t="s">
        <v>510</v>
      </c>
      <c r="E207" s="30">
        <v>3000000</v>
      </c>
      <c r="F207" s="30">
        <v>3000000</v>
      </c>
      <c r="G207" s="88">
        <v>0</v>
      </c>
      <c r="H207" s="14" t="s">
        <v>367</v>
      </c>
      <c r="I207" s="92">
        <f t="shared" si="3"/>
        <v>0</v>
      </c>
      <c r="J207" s="14" t="s">
        <v>48</v>
      </c>
      <c r="K207" s="24" t="s">
        <v>625</v>
      </c>
    </row>
    <row r="208" spans="1:11" ht="38.1" customHeight="1">
      <c r="A208" s="9"/>
      <c r="B208" s="24" t="s">
        <v>610</v>
      </c>
      <c r="C208" s="24" t="s">
        <v>634</v>
      </c>
      <c r="D208" s="24" t="s">
        <v>635</v>
      </c>
      <c r="E208" s="30">
        <v>1985419</v>
      </c>
      <c r="F208" s="30">
        <v>1985419</v>
      </c>
      <c r="G208" s="88">
        <v>0</v>
      </c>
      <c r="H208" s="14" t="s">
        <v>367</v>
      </c>
      <c r="I208" s="92">
        <f t="shared" si="3"/>
        <v>0</v>
      </c>
      <c r="J208" s="14" t="s">
        <v>48</v>
      </c>
      <c r="K208" s="24" t="s">
        <v>625</v>
      </c>
    </row>
    <row r="209" spans="1:11" ht="38.1" customHeight="1">
      <c r="A209" s="9"/>
      <c r="B209" s="24" t="s">
        <v>610</v>
      </c>
      <c r="C209" s="24" t="s">
        <v>636</v>
      </c>
      <c r="D209" s="24" t="s">
        <v>512</v>
      </c>
      <c r="E209" s="30">
        <v>6500000</v>
      </c>
      <c r="F209" s="30">
        <v>6500000</v>
      </c>
      <c r="G209" s="88">
        <v>0</v>
      </c>
      <c r="H209" s="14" t="s">
        <v>367</v>
      </c>
      <c r="I209" s="92">
        <f t="shared" si="3"/>
        <v>0</v>
      </c>
      <c r="J209" s="14" t="s">
        <v>48</v>
      </c>
      <c r="K209" s="24" t="s">
        <v>625</v>
      </c>
    </row>
    <row r="210" spans="1:11" ht="38.1" customHeight="1">
      <c r="A210" s="9"/>
      <c r="B210" s="24" t="s">
        <v>610</v>
      </c>
      <c r="C210" s="24" t="s">
        <v>637</v>
      </c>
      <c r="D210" s="24" t="s">
        <v>638</v>
      </c>
      <c r="E210" s="30">
        <v>1289366.95</v>
      </c>
      <c r="F210" s="30">
        <v>1289366.95</v>
      </c>
      <c r="G210" s="88">
        <v>0</v>
      </c>
      <c r="H210" s="14" t="s">
        <v>367</v>
      </c>
      <c r="I210" s="92">
        <f t="shared" si="3"/>
        <v>0</v>
      </c>
      <c r="J210" s="14" t="s">
        <v>48</v>
      </c>
      <c r="K210" s="24" t="s">
        <v>625</v>
      </c>
    </row>
    <row r="211" spans="1:11" ht="38.1" customHeight="1">
      <c r="A211" s="9"/>
      <c r="B211" s="24" t="s">
        <v>610</v>
      </c>
      <c r="C211" s="24" t="s">
        <v>639</v>
      </c>
      <c r="D211" s="24" t="s">
        <v>638</v>
      </c>
      <c r="E211" s="30">
        <v>6000000</v>
      </c>
      <c r="F211" s="30">
        <v>6000000</v>
      </c>
      <c r="G211" s="88">
        <v>0</v>
      </c>
      <c r="H211" s="14" t="s">
        <v>367</v>
      </c>
      <c r="I211" s="92">
        <f t="shared" si="3"/>
        <v>0</v>
      </c>
      <c r="J211" s="14" t="s">
        <v>48</v>
      </c>
      <c r="K211" s="24" t="s">
        <v>625</v>
      </c>
    </row>
    <row r="212" spans="1:11" ht="38.1" customHeight="1">
      <c r="A212" s="9"/>
      <c r="B212" s="24" t="s">
        <v>610</v>
      </c>
      <c r="C212" s="24" t="s">
        <v>640</v>
      </c>
      <c r="D212" s="24" t="s">
        <v>641</v>
      </c>
      <c r="E212" s="30">
        <v>8258997</v>
      </c>
      <c r="F212" s="30">
        <v>8258997</v>
      </c>
      <c r="G212" s="88">
        <v>0</v>
      </c>
      <c r="H212" s="14" t="s">
        <v>367</v>
      </c>
      <c r="I212" s="92">
        <f t="shared" si="3"/>
        <v>0</v>
      </c>
      <c r="J212" s="14" t="s">
        <v>48</v>
      </c>
      <c r="K212" s="24" t="s">
        <v>625</v>
      </c>
    </row>
    <row r="213" spans="1:11" ht="38.1" customHeight="1">
      <c r="A213" s="9"/>
      <c r="B213" s="24" t="s">
        <v>610</v>
      </c>
      <c r="C213" s="24" t="s">
        <v>642</v>
      </c>
      <c r="D213" s="24" t="s">
        <v>643</v>
      </c>
      <c r="E213" s="30">
        <v>2699999.59</v>
      </c>
      <c r="F213" s="30">
        <v>2699999.59</v>
      </c>
      <c r="G213" s="88">
        <v>0</v>
      </c>
      <c r="H213" s="14" t="s">
        <v>367</v>
      </c>
      <c r="I213" s="92">
        <f t="shared" si="3"/>
        <v>0</v>
      </c>
      <c r="J213" s="14" t="s">
        <v>48</v>
      </c>
      <c r="K213" s="24" t="s">
        <v>617</v>
      </c>
    </row>
    <row r="214" spans="1:11" ht="38.1" customHeight="1">
      <c r="A214" s="9"/>
      <c r="B214" s="24" t="s">
        <v>610</v>
      </c>
      <c r="C214" s="24" t="s">
        <v>644</v>
      </c>
      <c r="D214" s="24" t="s">
        <v>645</v>
      </c>
      <c r="E214" s="30">
        <v>2000000</v>
      </c>
      <c r="F214" s="30">
        <v>2000000</v>
      </c>
      <c r="G214" s="88">
        <v>0</v>
      </c>
      <c r="H214" s="14" t="s">
        <v>367</v>
      </c>
      <c r="I214" s="92">
        <f t="shared" si="3"/>
        <v>0</v>
      </c>
      <c r="J214" s="14" t="s">
        <v>48</v>
      </c>
      <c r="K214" s="24" t="s">
        <v>625</v>
      </c>
    </row>
    <row r="215" spans="1:11" ht="38.1" customHeight="1">
      <c r="A215" s="9"/>
      <c r="B215" s="24" t="s">
        <v>610</v>
      </c>
      <c r="C215" s="24" t="s">
        <v>646</v>
      </c>
      <c r="D215" s="24" t="s">
        <v>514</v>
      </c>
      <c r="E215" s="30">
        <v>6500000</v>
      </c>
      <c r="F215" s="30">
        <v>6500000</v>
      </c>
      <c r="G215" s="88">
        <v>0</v>
      </c>
      <c r="H215" s="14" t="s">
        <v>367</v>
      </c>
      <c r="I215" s="92">
        <f t="shared" si="3"/>
        <v>0</v>
      </c>
      <c r="J215" s="14" t="s">
        <v>48</v>
      </c>
      <c r="K215" s="24" t="s">
        <v>617</v>
      </c>
    </row>
    <row r="216" spans="1:11" ht="38.1" customHeight="1">
      <c r="A216" s="9"/>
      <c r="B216" s="24" t="s">
        <v>610</v>
      </c>
      <c r="C216" s="24" t="s">
        <v>647</v>
      </c>
      <c r="D216" s="24" t="s">
        <v>648</v>
      </c>
      <c r="E216" s="30">
        <v>2500000</v>
      </c>
      <c r="F216" s="30">
        <v>2500000</v>
      </c>
      <c r="G216" s="88">
        <v>0</v>
      </c>
      <c r="H216" s="14" t="s">
        <v>367</v>
      </c>
      <c r="I216" s="92">
        <f t="shared" si="3"/>
        <v>0</v>
      </c>
      <c r="J216" s="14" t="s">
        <v>48</v>
      </c>
      <c r="K216" s="24" t="s">
        <v>617</v>
      </c>
    </row>
    <row r="217" spans="1:11" ht="38.1" customHeight="1">
      <c r="A217" s="9"/>
      <c r="B217" s="24" t="s">
        <v>610</v>
      </c>
      <c r="C217" s="24" t="s">
        <v>649</v>
      </c>
      <c r="D217" s="24" t="s">
        <v>650</v>
      </c>
      <c r="E217" s="30">
        <v>7500000</v>
      </c>
      <c r="F217" s="30">
        <v>7500000</v>
      </c>
      <c r="G217" s="88">
        <v>0</v>
      </c>
      <c r="H217" s="14" t="s">
        <v>367</v>
      </c>
      <c r="I217" s="92">
        <f t="shared" si="3"/>
        <v>0</v>
      </c>
      <c r="J217" s="14" t="s">
        <v>48</v>
      </c>
      <c r="K217" s="24" t="s">
        <v>651</v>
      </c>
    </row>
    <row r="218" spans="1:11" ht="38.1" customHeight="1">
      <c r="A218" s="9"/>
      <c r="B218" s="24"/>
      <c r="C218" s="24"/>
      <c r="D218" s="24"/>
      <c r="E218" s="30"/>
      <c r="F218" s="30"/>
      <c r="G218" s="88"/>
      <c r="H218" s="14"/>
      <c r="I218" s="23"/>
      <c r="J218" s="14"/>
      <c r="K218" s="24"/>
    </row>
    <row r="219" spans="1:11" ht="38.1" customHeight="1">
      <c r="A219" s="9"/>
      <c r="B219" s="24" t="s">
        <v>652</v>
      </c>
      <c r="C219" s="24" t="s">
        <v>653</v>
      </c>
      <c r="D219" s="24" t="s">
        <v>601</v>
      </c>
      <c r="E219" s="86"/>
      <c r="F219" s="30">
        <v>1000000000</v>
      </c>
      <c r="G219" s="88">
        <v>214830000</v>
      </c>
      <c r="H219" s="14" t="s">
        <v>367</v>
      </c>
      <c r="I219" s="92">
        <f t="shared" si="3"/>
        <v>0.21482999999999999</v>
      </c>
      <c r="J219" s="14" t="s">
        <v>48</v>
      </c>
      <c r="K219" s="24" t="s">
        <v>654</v>
      </c>
    </row>
    <row r="220" spans="1:11" ht="38.1" customHeight="1">
      <c r="A220" s="9"/>
      <c r="B220" s="24" t="s">
        <v>652</v>
      </c>
      <c r="C220" s="24" t="s">
        <v>253</v>
      </c>
      <c r="D220" s="24" t="s">
        <v>601</v>
      </c>
      <c r="E220" s="86"/>
      <c r="F220" s="30">
        <v>2400000</v>
      </c>
      <c r="G220" s="88">
        <v>0</v>
      </c>
      <c r="H220" s="14" t="s">
        <v>367</v>
      </c>
      <c r="I220" s="92">
        <f t="shared" si="3"/>
        <v>0</v>
      </c>
      <c r="J220" s="14" t="s">
        <v>48</v>
      </c>
      <c r="K220" s="24" t="s">
        <v>655</v>
      </c>
    </row>
    <row r="221" spans="1:11" ht="38.1" customHeight="1">
      <c r="A221" s="9"/>
      <c r="B221" s="24" t="s">
        <v>652</v>
      </c>
      <c r="C221" s="24" t="s">
        <v>252</v>
      </c>
      <c r="D221" s="24" t="s">
        <v>601</v>
      </c>
      <c r="E221" s="86"/>
      <c r="F221" s="30">
        <v>0</v>
      </c>
      <c r="G221" s="88">
        <v>0</v>
      </c>
      <c r="H221" s="14" t="s">
        <v>367</v>
      </c>
      <c r="I221" s="92">
        <v>0</v>
      </c>
      <c r="J221" s="14" t="s">
        <v>48</v>
      </c>
      <c r="K221" s="24" t="s">
        <v>656</v>
      </c>
    </row>
    <row r="222" spans="1:11" ht="38.1" customHeight="1">
      <c r="A222" s="9"/>
      <c r="B222" s="24" t="s">
        <v>652</v>
      </c>
      <c r="C222" s="24" t="s">
        <v>163</v>
      </c>
      <c r="D222" s="24" t="s">
        <v>601</v>
      </c>
      <c r="E222" s="86"/>
      <c r="F222" s="30">
        <v>2000000</v>
      </c>
      <c r="G222" s="88">
        <v>0</v>
      </c>
      <c r="H222" s="14" t="s">
        <v>367</v>
      </c>
      <c r="I222" s="92">
        <f t="shared" si="3"/>
        <v>0</v>
      </c>
      <c r="J222" s="14" t="s">
        <v>48</v>
      </c>
      <c r="K222" s="24" t="s">
        <v>655</v>
      </c>
    </row>
    <row r="223" spans="1:11" ht="38.1" customHeight="1">
      <c r="A223" s="9"/>
      <c r="B223" s="24" t="s">
        <v>652</v>
      </c>
      <c r="C223" s="24" t="s">
        <v>164</v>
      </c>
      <c r="D223" s="24" t="s">
        <v>601</v>
      </c>
      <c r="E223" s="86"/>
      <c r="F223" s="30">
        <v>0</v>
      </c>
      <c r="G223" s="88">
        <v>0</v>
      </c>
      <c r="H223" s="14" t="s">
        <v>367</v>
      </c>
      <c r="I223" s="92">
        <v>0</v>
      </c>
      <c r="J223" s="14" t="s">
        <v>48</v>
      </c>
      <c r="K223" s="24" t="s">
        <v>656</v>
      </c>
    </row>
    <row r="224" spans="1:11" ht="38.1" customHeight="1">
      <c r="A224" s="9"/>
      <c r="B224" s="24" t="s">
        <v>652</v>
      </c>
      <c r="C224" s="24" t="s">
        <v>165</v>
      </c>
      <c r="D224" s="24" t="s">
        <v>601</v>
      </c>
      <c r="E224" s="86"/>
      <c r="F224" s="30">
        <v>0</v>
      </c>
      <c r="G224" s="88">
        <v>0</v>
      </c>
      <c r="H224" s="14" t="s">
        <v>367</v>
      </c>
      <c r="I224" s="92">
        <v>0</v>
      </c>
      <c r="J224" s="14" t="s">
        <v>48</v>
      </c>
      <c r="K224" s="24" t="s">
        <v>656</v>
      </c>
    </row>
    <row r="225" spans="1:11" ht="38.1" customHeight="1">
      <c r="A225" s="9"/>
      <c r="B225" s="24" t="s">
        <v>652</v>
      </c>
      <c r="C225" s="24" t="s">
        <v>168</v>
      </c>
      <c r="D225" s="24" t="s">
        <v>488</v>
      </c>
      <c r="E225" s="86"/>
      <c r="F225" s="30">
        <v>0</v>
      </c>
      <c r="G225" s="88">
        <v>0</v>
      </c>
      <c r="H225" s="14" t="s">
        <v>367</v>
      </c>
      <c r="I225" s="92">
        <v>0</v>
      </c>
      <c r="J225" s="14" t="s">
        <v>48</v>
      </c>
      <c r="K225" s="24" t="s">
        <v>656</v>
      </c>
    </row>
    <row r="226" spans="1:11" ht="38.1" customHeight="1">
      <c r="A226" s="9"/>
      <c r="B226" s="24" t="s">
        <v>652</v>
      </c>
      <c r="C226" s="24" t="s">
        <v>204</v>
      </c>
      <c r="D226" s="24" t="s">
        <v>488</v>
      </c>
      <c r="E226" s="86"/>
      <c r="F226" s="30">
        <v>0</v>
      </c>
      <c r="G226" s="88">
        <v>0</v>
      </c>
      <c r="H226" s="14" t="s">
        <v>367</v>
      </c>
      <c r="I226" s="92">
        <v>0</v>
      </c>
      <c r="J226" s="14" t="s">
        <v>48</v>
      </c>
      <c r="K226" s="24" t="s">
        <v>656</v>
      </c>
    </row>
    <row r="227" spans="1:11" ht="38.1" customHeight="1">
      <c r="A227" s="9"/>
      <c r="B227" s="24" t="s">
        <v>652</v>
      </c>
      <c r="C227" s="24" t="s">
        <v>170</v>
      </c>
      <c r="D227" s="24" t="s">
        <v>657</v>
      </c>
      <c r="E227" s="86"/>
      <c r="F227" s="30">
        <v>0</v>
      </c>
      <c r="G227" s="88">
        <v>0</v>
      </c>
      <c r="H227" s="14" t="s">
        <v>367</v>
      </c>
      <c r="I227" s="92">
        <v>0</v>
      </c>
      <c r="J227" s="14" t="s">
        <v>48</v>
      </c>
      <c r="K227" s="24" t="s">
        <v>656</v>
      </c>
    </row>
    <row r="228" spans="1:11" ht="38.1" customHeight="1">
      <c r="A228" s="9"/>
      <c r="B228" s="24" t="s">
        <v>652</v>
      </c>
      <c r="C228" s="24" t="s">
        <v>221</v>
      </c>
      <c r="D228" s="24" t="s">
        <v>658</v>
      </c>
      <c r="E228" s="86"/>
      <c r="F228" s="30">
        <v>0</v>
      </c>
      <c r="G228" s="88">
        <v>0</v>
      </c>
      <c r="H228" s="14" t="s">
        <v>367</v>
      </c>
      <c r="I228" s="92">
        <v>0</v>
      </c>
      <c r="J228" s="14" t="s">
        <v>48</v>
      </c>
      <c r="K228" s="24" t="s">
        <v>656</v>
      </c>
    </row>
    <row r="229" spans="1:11" ht="38.1" customHeight="1">
      <c r="A229" s="9"/>
      <c r="B229" s="24" t="s">
        <v>652</v>
      </c>
      <c r="C229" s="24" t="s">
        <v>236</v>
      </c>
      <c r="D229" s="24" t="s">
        <v>659</v>
      </c>
      <c r="E229" s="86"/>
      <c r="F229" s="30">
        <v>0</v>
      </c>
      <c r="G229" s="88">
        <v>0</v>
      </c>
      <c r="H229" s="14" t="s">
        <v>367</v>
      </c>
      <c r="I229" s="92">
        <v>0</v>
      </c>
      <c r="J229" s="14" t="s">
        <v>48</v>
      </c>
      <c r="K229" s="24" t="s">
        <v>656</v>
      </c>
    </row>
    <row r="230" spans="1:11" ht="38.1" customHeight="1">
      <c r="A230" s="9"/>
      <c r="B230" s="24" t="s">
        <v>652</v>
      </c>
      <c r="C230" s="24" t="s">
        <v>227</v>
      </c>
      <c r="D230" s="24" t="s">
        <v>660</v>
      </c>
      <c r="E230" s="86"/>
      <c r="F230" s="30">
        <v>0</v>
      </c>
      <c r="G230" s="88">
        <v>0</v>
      </c>
      <c r="H230" s="14" t="s">
        <v>367</v>
      </c>
      <c r="I230" s="92">
        <v>0</v>
      </c>
      <c r="J230" s="14" t="s">
        <v>48</v>
      </c>
      <c r="K230" s="24" t="s">
        <v>656</v>
      </c>
    </row>
    <row r="231" spans="1:11" ht="38.1" customHeight="1">
      <c r="A231" s="9"/>
      <c r="B231" s="24" t="s">
        <v>652</v>
      </c>
      <c r="C231" s="24" t="s">
        <v>255</v>
      </c>
      <c r="D231" s="24" t="s">
        <v>660</v>
      </c>
      <c r="E231" s="86"/>
      <c r="F231" s="30">
        <v>0</v>
      </c>
      <c r="G231" s="88">
        <v>0</v>
      </c>
      <c r="H231" s="14" t="s">
        <v>367</v>
      </c>
      <c r="I231" s="92">
        <v>0</v>
      </c>
      <c r="J231" s="14" t="s">
        <v>48</v>
      </c>
      <c r="K231" s="24" t="s">
        <v>656</v>
      </c>
    </row>
    <row r="232" spans="1:11" ht="38.1" customHeight="1">
      <c r="A232" s="9"/>
      <c r="B232" s="24" t="s">
        <v>652</v>
      </c>
      <c r="C232" s="24" t="s">
        <v>167</v>
      </c>
      <c r="D232" s="24" t="s">
        <v>661</v>
      </c>
      <c r="E232" s="86"/>
      <c r="F232" s="30">
        <v>0</v>
      </c>
      <c r="G232" s="88">
        <v>0</v>
      </c>
      <c r="H232" s="14" t="s">
        <v>367</v>
      </c>
      <c r="I232" s="92">
        <v>0</v>
      </c>
      <c r="J232" s="14" t="s">
        <v>48</v>
      </c>
      <c r="K232" s="24" t="s">
        <v>656</v>
      </c>
    </row>
    <row r="233" spans="1:11" ht="38.1" customHeight="1">
      <c r="A233" s="9"/>
      <c r="B233" s="24" t="s">
        <v>652</v>
      </c>
      <c r="C233" s="24" t="s">
        <v>256</v>
      </c>
      <c r="D233" s="24" t="s">
        <v>517</v>
      </c>
      <c r="E233" s="86"/>
      <c r="F233" s="30">
        <v>0</v>
      </c>
      <c r="G233" s="88">
        <v>0</v>
      </c>
      <c r="H233" s="14" t="s">
        <v>367</v>
      </c>
      <c r="I233" s="92">
        <v>0</v>
      </c>
      <c r="J233" s="14" t="s">
        <v>48</v>
      </c>
      <c r="K233" s="24" t="s">
        <v>656</v>
      </c>
    </row>
    <row r="234" spans="1:11" ht="38.1" customHeight="1">
      <c r="A234" s="9"/>
      <c r="B234" s="24" t="s">
        <v>652</v>
      </c>
      <c r="C234" s="24" t="s">
        <v>210</v>
      </c>
      <c r="D234" s="24" t="s">
        <v>517</v>
      </c>
      <c r="E234" s="86"/>
      <c r="F234" s="30">
        <v>0</v>
      </c>
      <c r="G234" s="88">
        <v>0</v>
      </c>
      <c r="H234" s="14" t="s">
        <v>367</v>
      </c>
      <c r="I234" s="92">
        <v>0</v>
      </c>
      <c r="J234" s="14" t="s">
        <v>48</v>
      </c>
      <c r="K234" s="24" t="s">
        <v>656</v>
      </c>
    </row>
    <row r="235" spans="1:11" ht="38.1" customHeight="1">
      <c r="A235" s="9"/>
      <c r="B235" s="24" t="s">
        <v>652</v>
      </c>
      <c r="C235" s="24" t="s">
        <v>662</v>
      </c>
      <c r="D235" s="24" t="s">
        <v>512</v>
      </c>
      <c r="E235" s="86"/>
      <c r="F235" s="30">
        <v>0</v>
      </c>
      <c r="G235" s="88">
        <v>0</v>
      </c>
      <c r="H235" s="14" t="s">
        <v>367</v>
      </c>
      <c r="I235" s="92">
        <v>0</v>
      </c>
      <c r="J235" s="14" t="s">
        <v>48</v>
      </c>
      <c r="K235" s="24" t="s">
        <v>656</v>
      </c>
    </row>
    <row r="236" spans="1:11" ht="38.1" customHeight="1">
      <c r="A236" s="9"/>
      <c r="B236" s="24" t="s">
        <v>652</v>
      </c>
      <c r="C236" s="24" t="s">
        <v>663</v>
      </c>
      <c r="D236" s="24" t="s">
        <v>664</v>
      </c>
      <c r="E236" s="86"/>
      <c r="F236" s="30">
        <v>0</v>
      </c>
      <c r="G236" s="88">
        <v>0</v>
      </c>
      <c r="H236" s="14" t="s">
        <v>367</v>
      </c>
      <c r="I236" s="92">
        <v>0</v>
      </c>
      <c r="J236" s="14" t="s">
        <v>48</v>
      </c>
      <c r="K236" s="24" t="s">
        <v>656</v>
      </c>
    </row>
    <row r="237" spans="1:11" ht="38.1" customHeight="1">
      <c r="A237" s="9"/>
      <c r="B237" s="24" t="s">
        <v>652</v>
      </c>
      <c r="C237" s="24" t="s">
        <v>211</v>
      </c>
      <c r="D237" s="24" t="s">
        <v>488</v>
      </c>
      <c r="E237" s="86"/>
      <c r="F237" s="30">
        <v>0</v>
      </c>
      <c r="G237" s="88">
        <v>0</v>
      </c>
      <c r="H237" s="14" t="s">
        <v>367</v>
      </c>
      <c r="I237" s="92">
        <v>0</v>
      </c>
      <c r="J237" s="14" t="s">
        <v>48</v>
      </c>
      <c r="K237" s="24" t="s">
        <v>656</v>
      </c>
    </row>
    <row r="238" spans="1:11" ht="38.1" customHeight="1">
      <c r="A238" s="9"/>
      <c r="B238" s="24" t="s">
        <v>652</v>
      </c>
      <c r="C238" s="24" t="s">
        <v>238</v>
      </c>
      <c r="D238" s="24" t="s">
        <v>488</v>
      </c>
      <c r="E238" s="86"/>
      <c r="F238" s="30">
        <v>0</v>
      </c>
      <c r="G238" s="88">
        <v>0</v>
      </c>
      <c r="H238" s="14" t="s">
        <v>367</v>
      </c>
      <c r="I238" s="92">
        <v>0</v>
      </c>
      <c r="J238" s="14" t="s">
        <v>48</v>
      </c>
      <c r="K238" s="24" t="s">
        <v>656</v>
      </c>
    </row>
    <row r="239" spans="1:11" ht="38.1" customHeight="1">
      <c r="A239" s="9"/>
      <c r="B239" s="24" t="s">
        <v>652</v>
      </c>
      <c r="C239" s="24" t="s">
        <v>242</v>
      </c>
      <c r="D239" s="24" t="s">
        <v>488</v>
      </c>
      <c r="E239" s="86"/>
      <c r="F239" s="30">
        <v>0</v>
      </c>
      <c r="G239" s="88">
        <v>0</v>
      </c>
      <c r="H239" s="14" t="s">
        <v>367</v>
      </c>
      <c r="I239" s="92">
        <v>0</v>
      </c>
      <c r="J239" s="14" t="s">
        <v>48</v>
      </c>
      <c r="K239" s="24" t="s">
        <v>656</v>
      </c>
    </row>
    <row r="240" spans="1:11" ht="38.1" customHeight="1">
      <c r="A240" s="9"/>
      <c r="B240" s="24" t="s">
        <v>652</v>
      </c>
      <c r="C240" s="24" t="s">
        <v>230</v>
      </c>
      <c r="D240" s="24" t="s">
        <v>488</v>
      </c>
      <c r="E240" s="86"/>
      <c r="F240" s="30">
        <v>3635000</v>
      </c>
      <c r="G240" s="88">
        <v>0</v>
      </c>
      <c r="H240" s="14" t="s">
        <v>367</v>
      </c>
      <c r="I240" s="92">
        <f t="shared" si="3"/>
        <v>0</v>
      </c>
      <c r="J240" s="14" t="s">
        <v>48</v>
      </c>
      <c r="K240" s="24" t="s">
        <v>655</v>
      </c>
    </row>
    <row r="241" spans="1:11" ht="38.1" customHeight="1">
      <c r="A241" s="9"/>
      <c r="B241" s="24" t="s">
        <v>652</v>
      </c>
      <c r="C241" s="24" t="s">
        <v>232</v>
      </c>
      <c r="D241" s="24" t="s">
        <v>488</v>
      </c>
      <c r="E241" s="86"/>
      <c r="F241" s="30">
        <v>3000000</v>
      </c>
      <c r="G241" s="88">
        <v>0</v>
      </c>
      <c r="H241" s="14" t="s">
        <v>367</v>
      </c>
      <c r="I241" s="92">
        <f t="shared" si="3"/>
        <v>0</v>
      </c>
      <c r="J241" s="14" t="s">
        <v>48</v>
      </c>
      <c r="K241" s="24" t="s">
        <v>655</v>
      </c>
    </row>
    <row r="242" spans="1:11" ht="38.1" customHeight="1">
      <c r="A242" s="9"/>
      <c r="B242" s="24" t="s">
        <v>652</v>
      </c>
      <c r="C242" s="24" t="s">
        <v>226</v>
      </c>
      <c r="D242" s="24" t="s">
        <v>665</v>
      </c>
      <c r="E242" s="86"/>
      <c r="F242" s="30">
        <v>0</v>
      </c>
      <c r="G242" s="88">
        <v>0</v>
      </c>
      <c r="H242" s="14" t="s">
        <v>367</v>
      </c>
      <c r="I242" s="92">
        <v>0</v>
      </c>
      <c r="J242" s="14" t="s">
        <v>48</v>
      </c>
      <c r="K242" s="24" t="s">
        <v>656</v>
      </c>
    </row>
    <row r="243" spans="1:11" ht="38.1" customHeight="1">
      <c r="A243" s="9"/>
      <c r="B243" s="24" t="s">
        <v>652</v>
      </c>
      <c r="C243" s="24" t="s">
        <v>228</v>
      </c>
      <c r="D243" s="24" t="s">
        <v>512</v>
      </c>
      <c r="E243" s="86"/>
      <c r="F243" s="30">
        <v>0</v>
      </c>
      <c r="G243" s="88">
        <v>0</v>
      </c>
      <c r="H243" s="14" t="s">
        <v>367</v>
      </c>
      <c r="I243" s="92">
        <v>0</v>
      </c>
      <c r="J243" s="14" t="s">
        <v>48</v>
      </c>
      <c r="K243" s="24" t="s">
        <v>656</v>
      </c>
    </row>
    <row r="244" spans="1:11" ht="38.1" customHeight="1">
      <c r="A244" s="9"/>
      <c r="B244" s="24" t="s">
        <v>652</v>
      </c>
      <c r="C244" s="24" t="s">
        <v>209</v>
      </c>
      <c r="D244" s="24" t="s">
        <v>665</v>
      </c>
      <c r="E244" s="86"/>
      <c r="F244" s="30">
        <v>2000000</v>
      </c>
      <c r="G244" s="88">
        <v>0</v>
      </c>
      <c r="H244" s="14" t="s">
        <v>367</v>
      </c>
      <c r="I244" s="92">
        <f t="shared" si="3"/>
        <v>0</v>
      </c>
      <c r="J244" s="14" t="s">
        <v>48</v>
      </c>
      <c r="K244" s="24" t="s">
        <v>655</v>
      </c>
    </row>
    <row r="245" spans="1:11" ht="38.1" customHeight="1">
      <c r="A245" s="9"/>
      <c r="B245" s="24" t="s">
        <v>652</v>
      </c>
      <c r="C245" s="24" t="s">
        <v>244</v>
      </c>
      <c r="D245" s="24" t="s">
        <v>512</v>
      </c>
      <c r="E245" s="86"/>
      <c r="F245" s="30">
        <v>7000000</v>
      </c>
      <c r="G245" s="88">
        <v>0</v>
      </c>
      <c r="H245" s="14" t="s">
        <v>367</v>
      </c>
      <c r="I245" s="92">
        <f t="shared" si="3"/>
        <v>0</v>
      </c>
      <c r="J245" s="14" t="s">
        <v>48</v>
      </c>
      <c r="K245" s="24" t="s">
        <v>666</v>
      </c>
    </row>
    <row r="246" spans="1:11" ht="38.1" customHeight="1">
      <c r="A246" s="9"/>
      <c r="B246" s="24" t="s">
        <v>652</v>
      </c>
      <c r="C246" s="24" t="s">
        <v>247</v>
      </c>
      <c r="D246" s="24" t="s">
        <v>660</v>
      </c>
      <c r="E246" s="86"/>
      <c r="F246" s="30">
        <v>1000000</v>
      </c>
      <c r="G246" s="88">
        <v>0</v>
      </c>
      <c r="H246" s="14" t="s">
        <v>367</v>
      </c>
      <c r="I246" s="92">
        <f t="shared" si="3"/>
        <v>0</v>
      </c>
      <c r="J246" s="14" t="s">
        <v>48</v>
      </c>
      <c r="K246" s="24" t="s">
        <v>655</v>
      </c>
    </row>
    <row r="247" spans="1:11" ht="38.1" customHeight="1">
      <c r="A247" s="9"/>
      <c r="B247" s="24" t="s">
        <v>652</v>
      </c>
      <c r="C247" s="24" t="s">
        <v>254</v>
      </c>
      <c r="D247" s="24" t="s">
        <v>658</v>
      </c>
      <c r="E247" s="86"/>
      <c r="F247" s="30">
        <v>0</v>
      </c>
      <c r="G247" s="88">
        <v>0</v>
      </c>
      <c r="H247" s="14" t="s">
        <v>367</v>
      </c>
      <c r="I247" s="92">
        <v>0</v>
      </c>
      <c r="J247" s="14" t="s">
        <v>48</v>
      </c>
      <c r="K247" s="24" t="s">
        <v>656</v>
      </c>
    </row>
    <row r="248" spans="1:11" ht="38.1" customHeight="1">
      <c r="A248" s="9"/>
      <c r="B248" s="24" t="s">
        <v>652</v>
      </c>
      <c r="C248" s="24" t="s">
        <v>222</v>
      </c>
      <c r="D248" s="24" t="s">
        <v>658</v>
      </c>
      <c r="E248" s="86"/>
      <c r="F248" s="30">
        <v>4000000</v>
      </c>
      <c r="G248" s="88">
        <v>0</v>
      </c>
      <c r="H248" s="14" t="s">
        <v>367</v>
      </c>
      <c r="I248" s="92">
        <f t="shared" si="3"/>
        <v>0</v>
      </c>
      <c r="J248" s="14" t="s">
        <v>48</v>
      </c>
      <c r="K248" s="24" t="s">
        <v>655</v>
      </c>
    </row>
    <row r="249" spans="1:11" ht="38.1" customHeight="1">
      <c r="A249" s="9"/>
      <c r="B249" s="24" t="s">
        <v>652</v>
      </c>
      <c r="C249" s="24" t="s">
        <v>248</v>
      </c>
      <c r="D249" s="24" t="s">
        <v>667</v>
      </c>
      <c r="E249" s="86"/>
      <c r="F249" s="30">
        <v>0</v>
      </c>
      <c r="G249" s="88">
        <v>0</v>
      </c>
      <c r="H249" s="14" t="s">
        <v>367</v>
      </c>
      <c r="I249" s="92">
        <v>0</v>
      </c>
      <c r="J249" s="14" t="s">
        <v>48</v>
      </c>
      <c r="K249" s="24" t="s">
        <v>656</v>
      </c>
    </row>
    <row r="250" spans="1:11" ht="38.1" customHeight="1">
      <c r="A250" s="9"/>
      <c r="B250" s="24" t="s">
        <v>652</v>
      </c>
      <c r="C250" s="24" t="s">
        <v>223</v>
      </c>
      <c r="D250" s="24" t="s">
        <v>667</v>
      </c>
      <c r="E250" s="86"/>
      <c r="F250" s="30">
        <v>5000000</v>
      </c>
      <c r="G250" s="88">
        <v>0</v>
      </c>
      <c r="H250" s="14" t="s">
        <v>367</v>
      </c>
      <c r="I250" s="92">
        <f t="shared" si="3"/>
        <v>0</v>
      </c>
      <c r="J250" s="14" t="s">
        <v>48</v>
      </c>
      <c r="K250" s="24" t="s">
        <v>655</v>
      </c>
    </row>
    <row r="251" spans="1:11" ht="38.1" customHeight="1">
      <c r="A251" s="9"/>
      <c r="B251" s="24" t="s">
        <v>652</v>
      </c>
      <c r="C251" s="24" t="s">
        <v>224</v>
      </c>
      <c r="D251" s="24" t="s">
        <v>667</v>
      </c>
      <c r="E251" s="86"/>
      <c r="F251" s="30">
        <v>2000000</v>
      </c>
      <c r="G251" s="88">
        <v>0</v>
      </c>
      <c r="H251" s="14" t="s">
        <v>367</v>
      </c>
      <c r="I251" s="92">
        <f t="shared" si="3"/>
        <v>0</v>
      </c>
      <c r="J251" s="14" t="s">
        <v>48</v>
      </c>
      <c r="K251" s="24" t="s">
        <v>655</v>
      </c>
    </row>
    <row r="252" spans="1:11" ht="38.1" customHeight="1">
      <c r="A252" s="9"/>
      <c r="B252" s="24" t="s">
        <v>652</v>
      </c>
      <c r="C252" s="24" t="s">
        <v>215</v>
      </c>
      <c r="D252" s="24" t="s">
        <v>645</v>
      </c>
      <c r="E252" s="86"/>
      <c r="F252" s="30">
        <v>0</v>
      </c>
      <c r="G252" s="88">
        <v>0</v>
      </c>
      <c r="H252" s="14" t="s">
        <v>367</v>
      </c>
      <c r="I252" s="92">
        <v>0</v>
      </c>
      <c r="J252" s="14" t="s">
        <v>48</v>
      </c>
      <c r="K252" s="24" t="s">
        <v>656</v>
      </c>
    </row>
    <row r="253" spans="1:11" ht="38.1" customHeight="1">
      <c r="A253" s="9"/>
      <c r="B253" s="24" t="s">
        <v>652</v>
      </c>
      <c r="C253" s="24" t="s">
        <v>208</v>
      </c>
      <c r="D253" s="24" t="s">
        <v>517</v>
      </c>
      <c r="E253" s="86"/>
      <c r="F253" s="30">
        <v>4000000</v>
      </c>
      <c r="G253" s="88">
        <v>0</v>
      </c>
      <c r="H253" s="14" t="s">
        <v>367</v>
      </c>
      <c r="I253" s="92">
        <f t="shared" si="3"/>
        <v>0</v>
      </c>
      <c r="J253" s="14" t="s">
        <v>48</v>
      </c>
      <c r="K253" s="24" t="s">
        <v>655</v>
      </c>
    </row>
    <row r="254" spans="1:11" ht="38.1" customHeight="1">
      <c r="A254" s="9"/>
      <c r="B254" s="24" t="s">
        <v>652</v>
      </c>
      <c r="C254" s="24" t="s">
        <v>231</v>
      </c>
      <c r="D254" s="24" t="s">
        <v>510</v>
      </c>
      <c r="E254" s="86"/>
      <c r="F254" s="30">
        <v>4000000</v>
      </c>
      <c r="G254" s="88">
        <v>0</v>
      </c>
      <c r="H254" s="14" t="s">
        <v>367</v>
      </c>
      <c r="I254" s="92">
        <f t="shared" si="3"/>
        <v>0</v>
      </c>
      <c r="J254" s="14" t="s">
        <v>48</v>
      </c>
      <c r="K254" s="24" t="s">
        <v>655</v>
      </c>
    </row>
    <row r="255" spans="1:11" ht="38.1" customHeight="1">
      <c r="A255" s="9"/>
      <c r="B255" s="24" t="s">
        <v>652</v>
      </c>
      <c r="C255" s="24" t="s">
        <v>229</v>
      </c>
      <c r="D255" s="24" t="s">
        <v>510</v>
      </c>
      <c r="E255" s="86"/>
      <c r="F255" s="30">
        <v>0</v>
      </c>
      <c r="G255" s="88">
        <v>0</v>
      </c>
      <c r="H255" s="14" t="s">
        <v>367</v>
      </c>
      <c r="I255" s="92">
        <v>0</v>
      </c>
      <c r="J255" s="14" t="s">
        <v>48</v>
      </c>
      <c r="K255" s="24" t="s">
        <v>656</v>
      </c>
    </row>
    <row r="256" spans="1:11" ht="38.1" customHeight="1">
      <c r="A256" s="9"/>
      <c r="B256" s="24" t="s">
        <v>652</v>
      </c>
      <c r="C256" s="24" t="s">
        <v>237</v>
      </c>
      <c r="D256" s="24" t="s">
        <v>632</v>
      </c>
      <c r="E256" s="86"/>
      <c r="F256" s="30">
        <v>1500000</v>
      </c>
      <c r="G256" s="88">
        <v>0</v>
      </c>
      <c r="H256" s="14" t="s">
        <v>367</v>
      </c>
      <c r="I256" s="92">
        <f t="shared" si="3"/>
        <v>0</v>
      </c>
      <c r="J256" s="14" t="s">
        <v>48</v>
      </c>
      <c r="K256" s="24" t="s">
        <v>655</v>
      </c>
    </row>
    <row r="257" spans="1:11" ht="38.1" customHeight="1">
      <c r="A257" s="9"/>
      <c r="B257" s="24" t="s">
        <v>652</v>
      </c>
      <c r="C257" s="24" t="s">
        <v>225</v>
      </c>
      <c r="D257" s="24" t="s">
        <v>632</v>
      </c>
      <c r="E257" s="86"/>
      <c r="F257" s="30">
        <v>0</v>
      </c>
      <c r="G257" s="88">
        <v>0</v>
      </c>
      <c r="H257" s="14" t="s">
        <v>367</v>
      </c>
      <c r="I257" s="92">
        <v>0</v>
      </c>
      <c r="J257" s="14" t="s">
        <v>48</v>
      </c>
      <c r="K257" s="24" t="s">
        <v>656</v>
      </c>
    </row>
    <row r="258" spans="1:11" ht="38.1" customHeight="1">
      <c r="A258" s="9"/>
      <c r="B258" s="24" t="s">
        <v>652</v>
      </c>
      <c r="C258" s="24" t="s">
        <v>235</v>
      </c>
      <c r="D258" s="24" t="s">
        <v>668</v>
      </c>
      <c r="E258" s="86"/>
      <c r="F258" s="30">
        <v>0</v>
      </c>
      <c r="G258" s="88">
        <v>0</v>
      </c>
      <c r="H258" s="14" t="s">
        <v>367</v>
      </c>
      <c r="I258" s="92">
        <v>0</v>
      </c>
      <c r="J258" s="14" t="s">
        <v>48</v>
      </c>
      <c r="K258" s="24" t="s">
        <v>656</v>
      </c>
    </row>
    <row r="259" spans="1:11" ht="38.1" customHeight="1">
      <c r="A259" s="9"/>
      <c r="B259" s="24" t="s">
        <v>652</v>
      </c>
      <c r="C259" s="24" t="s">
        <v>234</v>
      </c>
      <c r="D259" s="24" t="s">
        <v>488</v>
      </c>
      <c r="E259" s="86"/>
      <c r="F259" s="30">
        <v>0</v>
      </c>
      <c r="G259" s="88">
        <v>0</v>
      </c>
      <c r="H259" s="14" t="s">
        <v>367</v>
      </c>
      <c r="I259" s="92">
        <v>0</v>
      </c>
      <c r="J259" s="14" t="s">
        <v>48</v>
      </c>
      <c r="K259" s="24" t="s">
        <v>656</v>
      </c>
    </row>
    <row r="260" spans="1:11" ht="38.1" customHeight="1">
      <c r="A260" s="9"/>
      <c r="B260" s="24" t="s">
        <v>652</v>
      </c>
      <c r="C260" s="24" t="s">
        <v>173</v>
      </c>
      <c r="D260" s="24" t="s">
        <v>454</v>
      </c>
      <c r="E260" s="86"/>
      <c r="F260" s="30">
        <v>0</v>
      </c>
      <c r="G260" s="88">
        <v>0</v>
      </c>
      <c r="H260" s="14" t="s">
        <v>367</v>
      </c>
      <c r="I260" s="92">
        <v>0</v>
      </c>
      <c r="J260" s="14" t="s">
        <v>48</v>
      </c>
      <c r="K260" s="24" t="s">
        <v>656</v>
      </c>
    </row>
    <row r="261" spans="1:11" ht="38.1" customHeight="1">
      <c r="A261" s="9"/>
      <c r="B261" s="24" t="s">
        <v>652</v>
      </c>
      <c r="C261" s="24" t="s">
        <v>175</v>
      </c>
      <c r="D261" s="24" t="s">
        <v>454</v>
      </c>
      <c r="E261" s="86"/>
      <c r="F261" s="30">
        <v>3000000</v>
      </c>
      <c r="G261" s="88">
        <v>0</v>
      </c>
      <c r="H261" s="14" t="s">
        <v>367</v>
      </c>
      <c r="I261" s="92">
        <f t="shared" ref="I261:I321" si="4">G261/F261</f>
        <v>0</v>
      </c>
      <c r="J261" s="14" t="s">
        <v>48</v>
      </c>
      <c r="K261" s="24" t="s">
        <v>655</v>
      </c>
    </row>
    <row r="262" spans="1:11" ht="38.1" customHeight="1">
      <c r="A262" s="9"/>
      <c r="B262" s="24" t="s">
        <v>652</v>
      </c>
      <c r="C262" s="24" t="s">
        <v>233</v>
      </c>
      <c r="D262" s="24" t="s">
        <v>660</v>
      </c>
      <c r="E262" s="86"/>
      <c r="F262" s="30">
        <v>5000000</v>
      </c>
      <c r="G262" s="88">
        <v>0</v>
      </c>
      <c r="H262" s="14" t="s">
        <v>367</v>
      </c>
      <c r="I262" s="92">
        <f t="shared" si="4"/>
        <v>0</v>
      </c>
      <c r="J262" s="14" t="s">
        <v>48</v>
      </c>
      <c r="K262" s="24" t="s">
        <v>655</v>
      </c>
    </row>
    <row r="263" spans="1:11" ht="38.1" customHeight="1">
      <c r="A263" s="9"/>
      <c r="B263" s="24" t="s">
        <v>652</v>
      </c>
      <c r="C263" s="24" t="s">
        <v>251</v>
      </c>
      <c r="D263" s="24" t="s">
        <v>601</v>
      </c>
      <c r="E263" s="86"/>
      <c r="F263" s="30">
        <v>12048454</v>
      </c>
      <c r="G263" s="88">
        <v>0</v>
      </c>
      <c r="H263" s="14" t="s">
        <v>367</v>
      </c>
      <c r="I263" s="92">
        <f t="shared" si="4"/>
        <v>0</v>
      </c>
      <c r="J263" s="14" t="s">
        <v>48</v>
      </c>
      <c r="K263" s="24" t="s">
        <v>666</v>
      </c>
    </row>
    <row r="264" spans="1:11" ht="38.1" customHeight="1">
      <c r="A264" s="9"/>
      <c r="B264" s="24" t="s">
        <v>652</v>
      </c>
      <c r="C264" s="24" t="s">
        <v>201</v>
      </c>
      <c r="D264" s="24" t="s">
        <v>669</v>
      </c>
      <c r="E264" s="86"/>
      <c r="F264" s="30">
        <v>0</v>
      </c>
      <c r="G264" s="88">
        <v>0</v>
      </c>
      <c r="H264" s="14" t="s">
        <v>367</v>
      </c>
      <c r="I264" s="92">
        <v>0</v>
      </c>
      <c r="J264" s="14" t="s">
        <v>48</v>
      </c>
      <c r="K264" s="24" t="s">
        <v>656</v>
      </c>
    </row>
    <row r="265" spans="1:11" ht="38.1" customHeight="1">
      <c r="A265" s="9"/>
      <c r="B265" s="24" t="s">
        <v>652</v>
      </c>
      <c r="C265" s="24" t="s">
        <v>217</v>
      </c>
      <c r="D265" s="24" t="s">
        <v>661</v>
      </c>
      <c r="E265" s="86"/>
      <c r="F265" s="30">
        <v>0</v>
      </c>
      <c r="G265" s="88">
        <v>0</v>
      </c>
      <c r="H265" s="14" t="s">
        <v>367</v>
      </c>
      <c r="I265" s="92">
        <v>0</v>
      </c>
      <c r="J265" s="14" t="s">
        <v>48</v>
      </c>
      <c r="K265" s="24" t="s">
        <v>656</v>
      </c>
    </row>
    <row r="266" spans="1:11" ht="38.1" customHeight="1">
      <c r="A266" s="9"/>
      <c r="B266" s="24" t="s">
        <v>652</v>
      </c>
      <c r="C266" s="24" t="s">
        <v>180</v>
      </c>
      <c r="D266" s="24" t="s">
        <v>632</v>
      </c>
      <c r="E266" s="86"/>
      <c r="F266" s="30">
        <v>0</v>
      </c>
      <c r="G266" s="88">
        <v>0</v>
      </c>
      <c r="H266" s="14" t="s">
        <v>367</v>
      </c>
      <c r="I266" s="92">
        <v>0</v>
      </c>
      <c r="J266" s="14" t="s">
        <v>48</v>
      </c>
      <c r="K266" s="24" t="s">
        <v>656</v>
      </c>
    </row>
    <row r="267" spans="1:11" ht="38.1" customHeight="1">
      <c r="A267" s="9"/>
      <c r="B267" s="24" t="s">
        <v>652</v>
      </c>
      <c r="C267" s="24" t="s">
        <v>257</v>
      </c>
      <c r="D267" s="24" t="s">
        <v>632</v>
      </c>
      <c r="E267" s="86"/>
      <c r="F267" s="30">
        <v>0</v>
      </c>
      <c r="G267" s="88">
        <v>0</v>
      </c>
      <c r="H267" s="14" t="s">
        <v>367</v>
      </c>
      <c r="I267" s="92">
        <v>0</v>
      </c>
      <c r="J267" s="14" t="s">
        <v>48</v>
      </c>
      <c r="K267" s="24" t="s">
        <v>656</v>
      </c>
    </row>
    <row r="268" spans="1:11" ht="38.1" customHeight="1">
      <c r="A268" s="9"/>
      <c r="B268" s="24" t="s">
        <v>652</v>
      </c>
      <c r="C268" s="24" t="s">
        <v>178</v>
      </c>
      <c r="D268" s="24" t="s">
        <v>632</v>
      </c>
      <c r="E268" s="86"/>
      <c r="F268" s="30">
        <v>0</v>
      </c>
      <c r="G268" s="88">
        <v>0</v>
      </c>
      <c r="H268" s="14" t="s">
        <v>367</v>
      </c>
      <c r="I268" s="92">
        <v>0</v>
      </c>
      <c r="J268" s="14" t="s">
        <v>48</v>
      </c>
      <c r="K268" s="24" t="s">
        <v>656</v>
      </c>
    </row>
    <row r="269" spans="1:11" ht="38.1" customHeight="1">
      <c r="A269" s="9"/>
      <c r="B269" s="24" t="s">
        <v>652</v>
      </c>
      <c r="C269" s="24" t="s">
        <v>241</v>
      </c>
      <c r="D269" s="24" t="s">
        <v>632</v>
      </c>
      <c r="E269" s="86"/>
      <c r="F269" s="30">
        <v>0</v>
      </c>
      <c r="G269" s="88">
        <v>0</v>
      </c>
      <c r="H269" s="14" t="s">
        <v>367</v>
      </c>
      <c r="I269" s="92">
        <v>0</v>
      </c>
      <c r="J269" s="14" t="s">
        <v>48</v>
      </c>
      <c r="K269" s="24" t="s">
        <v>656</v>
      </c>
    </row>
    <row r="270" spans="1:11" ht="38.1" customHeight="1">
      <c r="A270" s="9"/>
      <c r="B270" s="24" t="s">
        <v>652</v>
      </c>
      <c r="C270" s="24" t="s">
        <v>216</v>
      </c>
      <c r="D270" s="24" t="s">
        <v>517</v>
      </c>
      <c r="E270" s="86"/>
      <c r="F270" s="30">
        <v>0</v>
      </c>
      <c r="G270" s="88">
        <v>0</v>
      </c>
      <c r="H270" s="14" t="s">
        <v>367</v>
      </c>
      <c r="I270" s="92">
        <v>0</v>
      </c>
      <c r="J270" s="14" t="s">
        <v>48</v>
      </c>
      <c r="K270" s="24" t="s">
        <v>656</v>
      </c>
    </row>
    <row r="271" spans="1:11" ht="38.1" customHeight="1">
      <c r="A271" s="9"/>
      <c r="B271" s="24" t="s">
        <v>652</v>
      </c>
      <c r="C271" s="24" t="s">
        <v>183</v>
      </c>
      <c r="D271" s="24" t="s">
        <v>512</v>
      </c>
      <c r="E271" s="86"/>
      <c r="F271" s="30">
        <v>2000000</v>
      </c>
      <c r="G271" s="88">
        <v>0</v>
      </c>
      <c r="H271" s="14" t="s">
        <v>367</v>
      </c>
      <c r="I271" s="92">
        <f t="shared" si="4"/>
        <v>0</v>
      </c>
      <c r="J271" s="14" t="s">
        <v>48</v>
      </c>
      <c r="K271" s="24" t="s">
        <v>655</v>
      </c>
    </row>
    <row r="272" spans="1:11" ht="38.1" customHeight="1">
      <c r="A272" s="9"/>
      <c r="B272" s="24" t="s">
        <v>652</v>
      </c>
      <c r="C272" s="24" t="s">
        <v>181</v>
      </c>
      <c r="D272" s="24" t="s">
        <v>512</v>
      </c>
      <c r="E272" s="86"/>
      <c r="F272" s="30">
        <v>0</v>
      </c>
      <c r="G272" s="88">
        <v>0</v>
      </c>
      <c r="H272" s="14" t="s">
        <v>367</v>
      </c>
      <c r="I272" s="92">
        <v>0</v>
      </c>
      <c r="J272" s="14" t="s">
        <v>48</v>
      </c>
      <c r="K272" s="24" t="s">
        <v>656</v>
      </c>
    </row>
    <row r="273" spans="1:11" ht="38.1" customHeight="1">
      <c r="A273" s="9"/>
      <c r="B273" s="24" t="s">
        <v>652</v>
      </c>
      <c r="C273" s="24" t="s">
        <v>194</v>
      </c>
      <c r="D273" s="24" t="s">
        <v>512</v>
      </c>
      <c r="E273" s="86"/>
      <c r="F273" s="30">
        <v>0</v>
      </c>
      <c r="G273" s="88">
        <v>0</v>
      </c>
      <c r="H273" s="14" t="s">
        <v>367</v>
      </c>
      <c r="I273" s="92">
        <v>0</v>
      </c>
      <c r="J273" s="14" t="s">
        <v>48</v>
      </c>
      <c r="K273" s="24" t="s">
        <v>656</v>
      </c>
    </row>
    <row r="274" spans="1:11" ht="38.1" customHeight="1">
      <c r="A274" s="9"/>
      <c r="B274" s="24" t="s">
        <v>652</v>
      </c>
      <c r="C274" s="24" t="s">
        <v>218</v>
      </c>
      <c r="D274" s="24" t="s">
        <v>665</v>
      </c>
      <c r="E274" s="86"/>
      <c r="F274" s="30">
        <v>0</v>
      </c>
      <c r="G274" s="88">
        <v>0</v>
      </c>
      <c r="H274" s="14" t="s">
        <v>367</v>
      </c>
      <c r="I274" s="92">
        <v>0</v>
      </c>
      <c r="J274" s="14" t="s">
        <v>48</v>
      </c>
      <c r="K274" s="24" t="s">
        <v>656</v>
      </c>
    </row>
    <row r="275" spans="1:11" ht="38.1" customHeight="1">
      <c r="A275" s="9"/>
      <c r="B275" s="24" t="s">
        <v>652</v>
      </c>
      <c r="C275" s="24" t="s">
        <v>200</v>
      </c>
      <c r="D275" s="24" t="s">
        <v>665</v>
      </c>
      <c r="E275" s="86"/>
      <c r="F275" s="30">
        <v>2000000</v>
      </c>
      <c r="G275" s="88">
        <v>0</v>
      </c>
      <c r="H275" s="14" t="s">
        <v>367</v>
      </c>
      <c r="I275" s="92">
        <f t="shared" si="4"/>
        <v>0</v>
      </c>
      <c r="J275" s="14" t="s">
        <v>48</v>
      </c>
      <c r="K275" s="24" t="s">
        <v>655</v>
      </c>
    </row>
    <row r="276" spans="1:11" ht="38.1" customHeight="1">
      <c r="A276" s="9"/>
      <c r="B276" s="24" t="s">
        <v>652</v>
      </c>
      <c r="C276" s="24" t="s">
        <v>199</v>
      </c>
      <c r="D276" s="24" t="s">
        <v>665</v>
      </c>
      <c r="E276" s="86"/>
      <c r="F276" s="30">
        <v>0</v>
      </c>
      <c r="G276" s="88">
        <v>0</v>
      </c>
      <c r="H276" s="14" t="s">
        <v>367</v>
      </c>
      <c r="I276" s="92">
        <v>0</v>
      </c>
      <c r="J276" s="14" t="s">
        <v>48</v>
      </c>
      <c r="K276" s="24" t="s">
        <v>656</v>
      </c>
    </row>
    <row r="277" spans="1:11" ht="38.1" customHeight="1">
      <c r="A277" s="9"/>
      <c r="B277" s="24" t="s">
        <v>652</v>
      </c>
      <c r="C277" s="24" t="s">
        <v>243</v>
      </c>
      <c r="D277" s="24" t="s">
        <v>512</v>
      </c>
      <c r="E277" s="86"/>
      <c r="F277" s="30">
        <v>0</v>
      </c>
      <c r="G277" s="88">
        <v>0</v>
      </c>
      <c r="H277" s="14" t="s">
        <v>367</v>
      </c>
      <c r="I277" s="92">
        <v>0</v>
      </c>
      <c r="J277" s="14" t="s">
        <v>48</v>
      </c>
      <c r="K277" s="24" t="s">
        <v>656</v>
      </c>
    </row>
    <row r="278" spans="1:11" ht="38.1" customHeight="1">
      <c r="A278" s="9"/>
      <c r="B278" s="24" t="s">
        <v>652</v>
      </c>
      <c r="C278" s="24" t="s">
        <v>670</v>
      </c>
      <c r="D278" s="24" t="s">
        <v>512</v>
      </c>
      <c r="E278" s="86"/>
      <c r="F278" s="30">
        <v>0</v>
      </c>
      <c r="G278" s="88">
        <v>0</v>
      </c>
      <c r="H278" s="14" t="s">
        <v>367</v>
      </c>
      <c r="I278" s="92">
        <v>0</v>
      </c>
      <c r="J278" s="14" t="s">
        <v>48</v>
      </c>
      <c r="K278" s="24" t="s">
        <v>656</v>
      </c>
    </row>
    <row r="279" spans="1:11" ht="38.1" customHeight="1">
      <c r="A279" s="9"/>
      <c r="B279" s="24" t="s">
        <v>652</v>
      </c>
      <c r="C279" s="24" t="s">
        <v>671</v>
      </c>
      <c r="D279" s="24" t="s">
        <v>632</v>
      </c>
      <c r="E279" s="86"/>
      <c r="F279" s="30">
        <v>0</v>
      </c>
      <c r="G279" s="88">
        <v>0</v>
      </c>
      <c r="H279" s="14" t="s">
        <v>367</v>
      </c>
      <c r="I279" s="92">
        <v>0</v>
      </c>
      <c r="J279" s="14" t="s">
        <v>48</v>
      </c>
      <c r="K279" s="24" t="s">
        <v>656</v>
      </c>
    </row>
    <row r="280" spans="1:11" ht="38.1" customHeight="1">
      <c r="A280" s="9"/>
      <c r="B280" s="24" t="s">
        <v>652</v>
      </c>
      <c r="C280" s="24" t="s">
        <v>672</v>
      </c>
      <c r="D280" s="24" t="s">
        <v>632</v>
      </c>
      <c r="E280" s="86"/>
      <c r="F280" s="30">
        <v>0</v>
      </c>
      <c r="G280" s="88">
        <v>0</v>
      </c>
      <c r="H280" s="14" t="s">
        <v>367</v>
      </c>
      <c r="I280" s="92">
        <v>0</v>
      </c>
      <c r="J280" s="14" t="s">
        <v>48</v>
      </c>
      <c r="K280" s="24" t="s">
        <v>656</v>
      </c>
    </row>
    <row r="281" spans="1:11" ht="38.1" customHeight="1">
      <c r="A281" s="9"/>
      <c r="B281" s="24" t="s">
        <v>652</v>
      </c>
      <c r="C281" s="24" t="s">
        <v>673</v>
      </c>
      <c r="D281" s="24" t="s">
        <v>632</v>
      </c>
      <c r="E281" s="86"/>
      <c r="F281" s="30">
        <v>0</v>
      </c>
      <c r="G281" s="88">
        <v>0</v>
      </c>
      <c r="H281" s="14" t="s">
        <v>367</v>
      </c>
      <c r="I281" s="92">
        <v>0</v>
      </c>
      <c r="J281" s="14" t="s">
        <v>48</v>
      </c>
      <c r="K281" s="24" t="s">
        <v>656</v>
      </c>
    </row>
    <row r="282" spans="1:11" ht="38.1" customHeight="1">
      <c r="A282" s="9"/>
      <c r="B282" s="24" t="s">
        <v>652</v>
      </c>
      <c r="C282" s="24" t="s">
        <v>674</v>
      </c>
      <c r="D282" s="24" t="s">
        <v>510</v>
      </c>
      <c r="E282" s="86"/>
      <c r="F282" s="30">
        <v>0</v>
      </c>
      <c r="G282" s="88">
        <v>0</v>
      </c>
      <c r="H282" s="14" t="s">
        <v>367</v>
      </c>
      <c r="I282" s="92">
        <v>0</v>
      </c>
      <c r="J282" s="14" t="s">
        <v>48</v>
      </c>
      <c r="K282" s="24" t="s">
        <v>656</v>
      </c>
    </row>
    <row r="283" spans="1:11" ht="38.1" customHeight="1">
      <c r="A283" s="9"/>
      <c r="B283" s="24" t="s">
        <v>652</v>
      </c>
      <c r="C283" s="24" t="s">
        <v>675</v>
      </c>
      <c r="D283" s="24" t="s">
        <v>668</v>
      </c>
      <c r="E283" s="86"/>
      <c r="F283" s="30">
        <v>1500000</v>
      </c>
      <c r="G283" s="88">
        <v>0</v>
      </c>
      <c r="H283" s="14" t="s">
        <v>367</v>
      </c>
      <c r="I283" s="92">
        <f t="shared" si="4"/>
        <v>0</v>
      </c>
      <c r="J283" s="14" t="s">
        <v>48</v>
      </c>
      <c r="K283" s="24" t="s">
        <v>655</v>
      </c>
    </row>
    <row r="284" spans="1:11" ht="38.1" customHeight="1">
      <c r="A284" s="9"/>
      <c r="B284" s="24" t="s">
        <v>652</v>
      </c>
      <c r="C284" s="24" t="s">
        <v>676</v>
      </c>
      <c r="D284" s="24" t="s">
        <v>660</v>
      </c>
      <c r="E284" s="86"/>
      <c r="F284" s="30">
        <v>0</v>
      </c>
      <c r="G284" s="88">
        <v>0</v>
      </c>
      <c r="H284" s="14" t="s">
        <v>367</v>
      </c>
      <c r="I284" s="92">
        <v>0</v>
      </c>
      <c r="J284" s="14" t="s">
        <v>48</v>
      </c>
      <c r="K284" s="24" t="s">
        <v>656</v>
      </c>
    </row>
    <row r="285" spans="1:11" ht="38.1" customHeight="1">
      <c r="A285" s="9"/>
      <c r="B285" s="24" t="s">
        <v>652</v>
      </c>
      <c r="C285" s="24" t="s">
        <v>197</v>
      </c>
      <c r="D285" s="24" t="s">
        <v>632</v>
      </c>
      <c r="E285" s="86"/>
      <c r="F285" s="30">
        <v>0</v>
      </c>
      <c r="G285" s="88">
        <v>0</v>
      </c>
      <c r="H285" s="14" t="s">
        <v>367</v>
      </c>
      <c r="I285" s="92">
        <v>0</v>
      </c>
      <c r="J285" s="14" t="s">
        <v>48</v>
      </c>
      <c r="K285" s="24" t="s">
        <v>656</v>
      </c>
    </row>
    <row r="286" spans="1:11" ht="38.1" customHeight="1">
      <c r="A286" s="9"/>
      <c r="B286" s="24" t="s">
        <v>652</v>
      </c>
      <c r="C286" s="24" t="s">
        <v>202</v>
      </c>
      <c r="D286" s="24" t="s">
        <v>660</v>
      </c>
      <c r="E286" s="86"/>
      <c r="F286" s="30">
        <v>2500000</v>
      </c>
      <c r="G286" s="88">
        <v>0</v>
      </c>
      <c r="H286" s="14" t="s">
        <v>367</v>
      </c>
      <c r="I286" s="92">
        <f t="shared" si="4"/>
        <v>0</v>
      </c>
      <c r="J286" s="14" t="s">
        <v>48</v>
      </c>
      <c r="K286" s="24" t="s">
        <v>655</v>
      </c>
    </row>
    <row r="287" spans="1:11" ht="38.1" customHeight="1">
      <c r="A287" s="9"/>
      <c r="B287" s="24" t="s">
        <v>652</v>
      </c>
      <c r="C287" s="24" t="s">
        <v>179</v>
      </c>
      <c r="D287" s="24" t="s">
        <v>660</v>
      </c>
      <c r="E287" s="86"/>
      <c r="F287" s="30">
        <v>0</v>
      </c>
      <c r="G287" s="88">
        <v>0</v>
      </c>
      <c r="H287" s="14" t="s">
        <v>367</v>
      </c>
      <c r="I287" s="92">
        <v>0</v>
      </c>
      <c r="J287" s="14" t="s">
        <v>48</v>
      </c>
      <c r="K287" s="24" t="s">
        <v>656</v>
      </c>
    </row>
    <row r="288" spans="1:11" ht="38.1" customHeight="1">
      <c r="A288" s="9"/>
      <c r="B288" s="24" t="s">
        <v>652</v>
      </c>
      <c r="C288" s="24" t="s">
        <v>182</v>
      </c>
      <c r="D288" s="24" t="s">
        <v>660</v>
      </c>
      <c r="E288" s="86"/>
      <c r="F288" s="30">
        <v>0</v>
      </c>
      <c r="G288" s="88">
        <v>0</v>
      </c>
      <c r="H288" s="14" t="s">
        <v>367</v>
      </c>
      <c r="I288" s="92">
        <v>0</v>
      </c>
      <c r="J288" s="14" t="s">
        <v>48</v>
      </c>
      <c r="K288" s="24" t="s">
        <v>656</v>
      </c>
    </row>
    <row r="289" spans="1:11" ht="38.1" customHeight="1">
      <c r="A289" s="9"/>
      <c r="B289" s="24" t="s">
        <v>652</v>
      </c>
      <c r="C289" s="24" t="s">
        <v>219</v>
      </c>
      <c r="D289" s="24" t="s">
        <v>660</v>
      </c>
      <c r="E289" s="86"/>
      <c r="F289" s="30">
        <v>3000000</v>
      </c>
      <c r="G289" s="88">
        <v>0</v>
      </c>
      <c r="H289" s="14" t="s">
        <v>367</v>
      </c>
      <c r="I289" s="92">
        <f t="shared" si="4"/>
        <v>0</v>
      </c>
      <c r="J289" s="14" t="s">
        <v>48</v>
      </c>
      <c r="K289" s="24" t="s">
        <v>655</v>
      </c>
    </row>
    <row r="290" spans="1:11" ht="38.1" customHeight="1">
      <c r="A290" s="9"/>
      <c r="B290" s="24" t="s">
        <v>652</v>
      </c>
      <c r="C290" s="24" t="s">
        <v>203</v>
      </c>
      <c r="D290" s="24" t="s">
        <v>632</v>
      </c>
      <c r="E290" s="86"/>
      <c r="F290" s="30">
        <v>0</v>
      </c>
      <c r="G290" s="88">
        <v>0</v>
      </c>
      <c r="H290" s="14" t="s">
        <v>367</v>
      </c>
      <c r="I290" s="92">
        <v>0</v>
      </c>
      <c r="J290" s="14" t="s">
        <v>48</v>
      </c>
      <c r="K290" s="24" t="s">
        <v>656</v>
      </c>
    </row>
    <row r="291" spans="1:11" ht="38.1" customHeight="1">
      <c r="A291" s="9"/>
      <c r="B291" s="24" t="s">
        <v>652</v>
      </c>
      <c r="C291" s="24" t="s">
        <v>184</v>
      </c>
      <c r="D291" s="24" t="s">
        <v>510</v>
      </c>
      <c r="E291" s="86"/>
      <c r="F291" s="30">
        <v>2384000</v>
      </c>
      <c r="G291" s="88">
        <v>0</v>
      </c>
      <c r="H291" s="14" t="s">
        <v>367</v>
      </c>
      <c r="I291" s="92">
        <f t="shared" si="4"/>
        <v>0</v>
      </c>
      <c r="J291" s="14" t="s">
        <v>48</v>
      </c>
      <c r="K291" s="24" t="s">
        <v>655</v>
      </c>
    </row>
    <row r="292" spans="1:11" ht="38.1" customHeight="1">
      <c r="A292" s="9"/>
      <c r="B292" s="24" t="s">
        <v>652</v>
      </c>
      <c r="C292" s="24" t="s">
        <v>246</v>
      </c>
      <c r="D292" s="24" t="s">
        <v>668</v>
      </c>
      <c r="E292" s="86"/>
      <c r="F292" s="30">
        <v>3000000</v>
      </c>
      <c r="G292" s="88">
        <v>0</v>
      </c>
      <c r="H292" s="14" t="s">
        <v>367</v>
      </c>
      <c r="I292" s="92">
        <f t="shared" si="4"/>
        <v>0</v>
      </c>
      <c r="J292" s="14" t="s">
        <v>48</v>
      </c>
      <c r="K292" s="24" t="s">
        <v>655</v>
      </c>
    </row>
    <row r="293" spans="1:11" ht="38.1" customHeight="1">
      <c r="A293" s="9"/>
      <c r="B293" s="24" t="s">
        <v>652</v>
      </c>
      <c r="C293" s="24" t="s">
        <v>249</v>
      </c>
      <c r="D293" s="24" t="s">
        <v>659</v>
      </c>
      <c r="E293" s="86"/>
      <c r="F293" s="30">
        <v>0</v>
      </c>
      <c r="G293" s="88">
        <v>0</v>
      </c>
      <c r="H293" s="14" t="s">
        <v>367</v>
      </c>
      <c r="I293" s="92">
        <v>0</v>
      </c>
      <c r="J293" s="14" t="s">
        <v>48</v>
      </c>
      <c r="K293" s="24" t="s">
        <v>656</v>
      </c>
    </row>
    <row r="294" spans="1:11" ht="38.1" customHeight="1">
      <c r="A294" s="9"/>
      <c r="B294" s="24" t="s">
        <v>652</v>
      </c>
      <c r="C294" s="24" t="s">
        <v>239</v>
      </c>
      <c r="D294" s="24" t="s">
        <v>512</v>
      </c>
      <c r="E294" s="86"/>
      <c r="F294" s="30">
        <v>0</v>
      </c>
      <c r="G294" s="88">
        <v>0</v>
      </c>
      <c r="H294" s="14" t="s">
        <v>367</v>
      </c>
      <c r="I294" s="92">
        <v>0</v>
      </c>
      <c r="J294" s="14" t="s">
        <v>48</v>
      </c>
      <c r="K294" s="24" t="s">
        <v>656</v>
      </c>
    </row>
    <row r="295" spans="1:11" ht="38.1" customHeight="1">
      <c r="A295" s="9"/>
      <c r="B295" s="24" t="s">
        <v>652</v>
      </c>
      <c r="C295" s="24" t="s">
        <v>250</v>
      </c>
      <c r="D295" s="24" t="s">
        <v>632</v>
      </c>
      <c r="E295" s="86"/>
      <c r="F295" s="30">
        <v>4000000</v>
      </c>
      <c r="G295" s="88">
        <v>0</v>
      </c>
      <c r="H295" s="14" t="s">
        <v>367</v>
      </c>
      <c r="I295" s="92">
        <f t="shared" si="4"/>
        <v>0</v>
      </c>
      <c r="J295" s="14" t="s">
        <v>48</v>
      </c>
      <c r="K295" s="24" t="s">
        <v>655</v>
      </c>
    </row>
    <row r="296" spans="1:11" ht="38.1" customHeight="1">
      <c r="A296" s="9"/>
      <c r="B296" s="24" t="s">
        <v>652</v>
      </c>
      <c r="C296" s="24" t="s">
        <v>195</v>
      </c>
      <c r="D296" s="24" t="s">
        <v>659</v>
      </c>
      <c r="E296" s="86"/>
      <c r="F296" s="30">
        <v>3000000</v>
      </c>
      <c r="G296" s="88">
        <v>0</v>
      </c>
      <c r="H296" s="14" t="s">
        <v>367</v>
      </c>
      <c r="I296" s="92">
        <f t="shared" si="4"/>
        <v>0</v>
      </c>
      <c r="J296" s="14" t="s">
        <v>48</v>
      </c>
      <c r="K296" s="24" t="s">
        <v>655</v>
      </c>
    </row>
    <row r="297" spans="1:11" ht="38.1" customHeight="1">
      <c r="A297" s="9"/>
      <c r="B297" s="24" t="s">
        <v>652</v>
      </c>
      <c r="C297" s="24" t="s">
        <v>677</v>
      </c>
      <c r="D297" s="24" t="s">
        <v>659</v>
      </c>
      <c r="E297" s="86"/>
      <c r="F297" s="30">
        <v>3500000</v>
      </c>
      <c r="G297" s="88">
        <v>0</v>
      </c>
      <c r="H297" s="14" t="s">
        <v>367</v>
      </c>
      <c r="I297" s="92">
        <f t="shared" si="4"/>
        <v>0</v>
      </c>
      <c r="J297" s="14" t="s">
        <v>48</v>
      </c>
      <c r="K297" s="24" t="s">
        <v>655</v>
      </c>
    </row>
    <row r="298" spans="1:11" ht="38.1" customHeight="1">
      <c r="A298" s="9"/>
      <c r="B298" s="24" t="s">
        <v>652</v>
      </c>
      <c r="C298" s="24" t="s">
        <v>198</v>
      </c>
      <c r="D298" s="24" t="s">
        <v>669</v>
      </c>
      <c r="E298" s="86"/>
      <c r="F298" s="30">
        <v>3000000</v>
      </c>
      <c r="G298" s="88">
        <v>0</v>
      </c>
      <c r="H298" s="14" t="s">
        <v>367</v>
      </c>
      <c r="I298" s="92">
        <f t="shared" si="4"/>
        <v>0</v>
      </c>
      <c r="J298" s="14" t="s">
        <v>48</v>
      </c>
      <c r="K298" s="24" t="s">
        <v>655</v>
      </c>
    </row>
    <row r="299" spans="1:11" ht="38.1" customHeight="1">
      <c r="A299" s="9"/>
      <c r="B299" s="24" t="s">
        <v>652</v>
      </c>
      <c r="C299" s="24" t="s">
        <v>187</v>
      </c>
      <c r="D299" s="24" t="s">
        <v>669</v>
      </c>
      <c r="E299" s="86"/>
      <c r="F299" s="30">
        <v>0</v>
      </c>
      <c r="G299" s="88">
        <v>0</v>
      </c>
      <c r="H299" s="14" t="s">
        <v>367</v>
      </c>
      <c r="I299" s="92">
        <v>0</v>
      </c>
      <c r="J299" s="14" t="s">
        <v>48</v>
      </c>
      <c r="K299" s="24" t="s">
        <v>656</v>
      </c>
    </row>
    <row r="300" spans="1:11" ht="38.1" customHeight="1">
      <c r="A300" s="9"/>
      <c r="B300" s="24" t="s">
        <v>652</v>
      </c>
      <c r="C300" s="24" t="s">
        <v>193</v>
      </c>
      <c r="D300" s="24" t="s">
        <v>669</v>
      </c>
      <c r="E300" s="86"/>
      <c r="F300" s="30">
        <v>0</v>
      </c>
      <c r="G300" s="88">
        <v>0</v>
      </c>
      <c r="H300" s="14" t="s">
        <v>367</v>
      </c>
      <c r="I300" s="92">
        <v>0</v>
      </c>
      <c r="J300" s="14" t="s">
        <v>48</v>
      </c>
      <c r="K300" s="24" t="s">
        <v>656</v>
      </c>
    </row>
    <row r="301" spans="1:11" ht="38.1" customHeight="1">
      <c r="A301" s="9"/>
      <c r="B301" s="24" t="s">
        <v>652</v>
      </c>
      <c r="C301" s="24" t="s">
        <v>192</v>
      </c>
      <c r="D301" s="24" t="s">
        <v>669</v>
      </c>
      <c r="E301" s="86"/>
      <c r="F301" s="30">
        <v>3000000</v>
      </c>
      <c r="G301" s="88">
        <v>0</v>
      </c>
      <c r="H301" s="14" t="s">
        <v>367</v>
      </c>
      <c r="I301" s="92">
        <f t="shared" si="4"/>
        <v>0</v>
      </c>
      <c r="J301" s="14" t="s">
        <v>48</v>
      </c>
      <c r="K301" s="24" t="s">
        <v>655</v>
      </c>
    </row>
    <row r="302" spans="1:11" ht="38.1" customHeight="1">
      <c r="A302" s="9"/>
      <c r="B302" s="24" t="s">
        <v>652</v>
      </c>
      <c r="C302" s="24" t="s">
        <v>191</v>
      </c>
      <c r="D302" s="24" t="s">
        <v>669</v>
      </c>
      <c r="E302" s="86"/>
      <c r="F302" s="30">
        <v>3000000</v>
      </c>
      <c r="G302" s="88">
        <v>0</v>
      </c>
      <c r="H302" s="14" t="s">
        <v>367</v>
      </c>
      <c r="I302" s="92">
        <f t="shared" si="4"/>
        <v>0</v>
      </c>
      <c r="J302" s="14" t="s">
        <v>48</v>
      </c>
      <c r="K302" s="24" t="s">
        <v>655</v>
      </c>
    </row>
    <row r="303" spans="1:11" ht="38.1" customHeight="1">
      <c r="A303" s="9"/>
      <c r="B303" s="24" t="s">
        <v>652</v>
      </c>
      <c r="C303" s="24" t="s">
        <v>189</v>
      </c>
      <c r="D303" s="24" t="s">
        <v>669</v>
      </c>
      <c r="E303" s="86"/>
      <c r="F303" s="30">
        <v>3000000</v>
      </c>
      <c r="G303" s="88">
        <v>0</v>
      </c>
      <c r="H303" s="14" t="s">
        <v>367</v>
      </c>
      <c r="I303" s="92">
        <f t="shared" si="4"/>
        <v>0</v>
      </c>
      <c r="J303" s="14" t="s">
        <v>48</v>
      </c>
      <c r="K303" s="24" t="s">
        <v>655</v>
      </c>
    </row>
    <row r="304" spans="1:11" ht="38.1" customHeight="1">
      <c r="A304" s="9"/>
      <c r="B304" s="24" t="s">
        <v>652</v>
      </c>
      <c r="C304" s="24" t="s">
        <v>188</v>
      </c>
      <c r="D304" s="24" t="s">
        <v>669</v>
      </c>
      <c r="E304" s="86"/>
      <c r="F304" s="30">
        <v>0</v>
      </c>
      <c r="G304" s="88">
        <v>0</v>
      </c>
      <c r="H304" s="14" t="s">
        <v>367</v>
      </c>
      <c r="I304" s="92">
        <v>0</v>
      </c>
      <c r="J304" s="14" t="s">
        <v>48</v>
      </c>
      <c r="K304" s="24" t="s">
        <v>656</v>
      </c>
    </row>
    <row r="305" spans="1:11" ht="38.1" customHeight="1">
      <c r="A305" s="9"/>
      <c r="B305" s="24" t="s">
        <v>652</v>
      </c>
      <c r="C305" s="24" t="s">
        <v>196</v>
      </c>
      <c r="D305" s="24" t="s">
        <v>669</v>
      </c>
      <c r="E305" s="86"/>
      <c r="F305" s="30">
        <v>0</v>
      </c>
      <c r="G305" s="88">
        <v>0</v>
      </c>
      <c r="H305" s="14" t="s">
        <v>367</v>
      </c>
      <c r="I305" s="92">
        <v>0</v>
      </c>
      <c r="J305" s="14" t="s">
        <v>48</v>
      </c>
      <c r="K305" s="24" t="s">
        <v>656</v>
      </c>
    </row>
    <row r="306" spans="1:11" ht="38.1" customHeight="1">
      <c r="A306" s="9"/>
      <c r="B306" s="24" t="s">
        <v>652</v>
      </c>
      <c r="C306" s="24" t="s">
        <v>186</v>
      </c>
      <c r="D306" s="24" t="s">
        <v>669</v>
      </c>
      <c r="E306" s="86"/>
      <c r="F306" s="30">
        <v>0</v>
      </c>
      <c r="G306" s="88">
        <v>0</v>
      </c>
      <c r="H306" s="14" t="s">
        <v>367</v>
      </c>
      <c r="I306" s="92">
        <v>0</v>
      </c>
      <c r="J306" s="14" t="s">
        <v>48</v>
      </c>
      <c r="K306" s="24" t="s">
        <v>656</v>
      </c>
    </row>
    <row r="307" spans="1:11" ht="38.1" customHeight="1">
      <c r="A307" s="9"/>
      <c r="B307" s="24" t="s">
        <v>652</v>
      </c>
      <c r="C307" s="24" t="s">
        <v>220</v>
      </c>
      <c r="D307" s="24" t="s">
        <v>665</v>
      </c>
      <c r="E307" s="86"/>
      <c r="F307" s="30">
        <v>2000000</v>
      </c>
      <c r="G307" s="88">
        <v>0</v>
      </c>
      <c r="H307" s="14" t="s">
        <v>367</v>
      </c>
      <c r="I307" s="92">
        <f t="shared" si="4"/>
        <v>0</v>
      </c>
      <c r="J307" s="14" t="s">
        <v>48</v>
      </c>
      <c r="K307" s="24" t="s">
        <v>655</v>
      </c>
    </row>
    <row r="308" spans="1:11" ht="38.1" customHeight="1">
      <c r="A308" s="9"/>
      <c r="B308" s="24" t="s">
        <v>652</v>
      </c>
      <c r="C308" s="24" t="s">
        <v>190</v>
      </c>
      <c r="D308" s="24" t="s">
        <v>632</v>
      </c>
      <c r="E308" s="86"/>
      <c r="F308" s="30">
        <v>5000000</v>
      </c>
      <c r="G308" s="88">
        <v>0</v>
      </c>
      <c r="H308" s="14" t="s">
        <v>367</v>
      </c>
      <c r="I308" s="92">
        <f t="shared" si="4"/>
        <v>0</v>
      </c>
      <c r="J308" s="14" t="s">
        <v>48</v>
      </c>
      <c r="K308" s="24" t="s">
        <v>655</v>
      </c>
    </row>
    <row r="309" spans="1:11" ht="38.1" customHeight="1">
      <c r="A309" s="9"/>
      <c r="B309" s="24" t="s">
        <v>652</v>
      </c>
      <c r="C309" s="24" t="s">
        <v>185</v>
      </c>
      <c r="D309" s="24" t="s">
        <v>512</v>
      </c>
      <c r="E309" s="86"/>
      <c r="F309" s="30">
        <v>0</v>
      </c>
      <c r="G309" s="88">
        <v>0</v>
      </c>
      <c r="H309" s="14" t="s">
        <v>367</v>
      </c>
      <c r="I309" s="92">
        <v>0</v>
      </c>
      <c r="J309" s="14" t="s">
        <v>48</v>
      </c>
      <c r="K309" s="24" t="s">
        <v>656</v>
      </c>
    </row>
    <row r="310" spans="1:11" ht="38.1" customHeight="1">
      <c r="A310" s="9"/>
      <c r="B310" s="24" t="s">
        <v>652</v>
      </c>
      <c r="C310" s="24" t="s">
        <v>177</v>
      </c>
      <c r="D310" s="24" t="s">
        <v>512</v>
      </c>
      <c r="E310" s="86"/>
      <c r="F310" s="30">
        <v>4000000</v>
      </c>
      <c r="G310" s="88">
        <v>0</v>
      </c>
      <c r="H310" s="14" t="s">
        <v>367</v>
      </c>
      <c r="I310" s="92">
        <f t="shared" si="4"/>
        <v>0</v>
      </c>
      <c r="J310" s="14" t="s">
        <v>48</v>
      </c>
      <c r="K310" s="24" t="s">
        <v>655</v>
      </c>
    </row>
    <row r="311" spans="1:11" ht="38.1" customHeight="1">
      <c r="A311" s="9"/>
      <c r="B311" s="24" t="s">
        <v>652</v>
      </c>
      <c r="C311" s="24" t="s">
        <v>245</v>
      </c>
      <c r="D311" s="24" t="s">
        <v>659</v>
      </c>
      <c r="E311" s="86"/>
      <c r="F311" s="30">
        <v>0</v>
      </c>
      <c r="G311" s="88">
        <v>0</v>
      </c>
      <c r="H311" s="14" t="s">
        <v>367</v>
      </c>
      <c r="I311" s="92">
        <v>0</v>
      </c>
      <c r="J311" s="14" t="s">
        <v>48</v>
      </c>
      <c r="K311" s="24" t="s">
        <v>656</v>
      </c>
    </row>
    <row r="312" spans="1:11" ht="38.1" customHeight="1">
      <c r="A312" s="9"/>
      <c r="B312" s="24" t="s">
        <v>652</v>
      </c>
      <c r="C312" s="24" t="s">
        <v>678</v>
      </c>
      <c r="D312" s="24" t="s">
        <v>454</v>
      </c>
      <c r="E312" s="86"/>
      <c r="F312" s="30">
        <v>0</v>
      </c>
      <c r="G312" s="88">
        <v>0</v>
      </c>
      <c r="H312" s="14" t="s">
        <v>367</v>
      </c>
      <c r="I312" s="92">
        <v>0</v>
      </c>
      <c r="J312" s="14" t="s">
        <v>48</v>
      </c>
      <c r="K312" s="24" t="s">
        <v>656</v>
      </c>
    </row>
    <row r="313" spans="1:11" ht="38.1" customHeight="1">
      <c r="A313" s="9"/>
      <c r="B313" s="24" t="s">
        <v>652</v>
      </c>
      <c r="C313" s="24" t="s">
        <v>172</v>
      </c>
      <c r="D313" s="24" t="s">
        <v>454</v>
      </c>
      <c r="E313" s="86"/>
      <c r="F313" s="30">
        <v>0</v>
      </c>
      <c r="G313" s="88">
        <v>0</v>
      </c>
      <c r="H313" s="14" t="s">
        <v>367</v>
      </c>
      <c r="I313" s="92">
        <v>0</v>
      </c>
      <c r="J313" s="14" t="s">
        <v>48</v>
      </c>
      <c r="K313" s="24" t="s">
        <v>656</v>
      </c>
    </row>
    <row r="314" spans="1:11" ht="38.1" customHeight="1">
      <c r="A314" s="9"/>
      <c r="B314" s="24" t="s">
        <v>652</v>
      </c>
      <c r="C314" s="24" t="s">
        <v>679</v>
      </c>
      <c r="D314" s="24" t="s">
        <v>454</v>
      </c>
      <c r="E314" s="86"/>
      <c r="F314" s="30">
        <v>0</v>
      </c>
      <c r="G314" s="88">
        <v>0</v>
      </c>
      <c r="H314" s="14" t="s">
        <v>367</v>
      </c>
      <c r="I314" s="92">
        <v>0</v>
      </c>
      <c r="J314" s="14" t="s">
        <v>48</v>
      </c>
      <c r="K314" s="24" t="s">
        <v>656</v>
      </c>
    </row>
    <row r="315" spans="1:11" ht="38.1" customHeight="1">
      <c r="A315" s="9"/>
      <c r="B315" s="24" t="s">
        <v>652</v>
      </c>
      <c r="C315" s="24" t="s">
        <v>166</v>
      </c>
      <c r="D315" s="24" t="s">
        <v>488</v>
      </c>
      <c r="E315" s="86"/>
      <c r="F315" s="30">
        <v>15000000</v>
      </c>
      <c r="G315" s="88">
        <v>0</v>
      </c>
      <c r="H315" s="14" t="s">
        <v>367</v>
      </c>
      <c r="I315" s="92">
        <f t="shared" si="4"/>
        <v>0</v>
      </c>
      <c r="J315" s="14" t="s">
        <v>48</v>
      </c>
      <c r="K315" s="24" t="s">
        <v>666</v>
      </c>
    </row>
    <row r="316" spans="1:11" ht="38.1" customHeight="1">
      <c r="A316" s="9"/>
      <c r="B316" s="24" t="s">
        <v>652</v>
      </c>
      <c r="C316" s="24" t="s">
        <v>171</v>
      </c>
      <c r="D316" s="24" t="s">
        <v>645</v>
      </c>
      <c r="E316" s="86"/>
      <c r="F316" s="30">
        <v>0</v>
      </c>
      <c r="G316" s="88">
        <v>0</v>
      </c>
      <c r="H316" s="14" t="s">
        <v>367</v>
      </c>
      <c r="I316" s="92">
        <v>0</v>
      </c>
      <c r="J316" s="14" t="s">
        <v>48</v>
      </c>
      <c r="K316" s="24" t="s">
        <v>656</v>
      </c>
    </row>
    <row r="317" spans="1:11" ht="38.1" customHeight="1">
      <c r="A317" s="9"/>
      <c r="B317" s="24" t="s">
        <v>652</v>
      </c>
      <c r="C317" s="24" t="s">
        <v>240</v>
      </c>
      <c r="D317" s="24" t="s">
        <v>645</v>
      </c>
      <c r="E317" s="86"/>
      <c r="F317" s="30">
        <v>8000000</v>
      </c>
      <c r="G317" s="88">
        <v>0</v>
      </c>
      <c r="H317" s="14" t="s">
        <v>367</v>
      </c>
      <c r="I317" s="92">
        <f t="shared" si="4"/>
        <v>0</v>
      </c>
      <c r="J317" s="14" t="s">
        <v>48</v>
      </c>
      <c r="K317" s="24" t="s">
        <v>666</v>
      </c>
    </row>
    <row r="318" spans="1:11" ht="38.1" customHeight="1">
      <c r="A318" s="9"/>
      <c r="B318" s="24" t="s">
        <v>652</v>
      </c>
      <c r="C318" s="24" t="s">
        <v>176</v>
      </c>
      <c r="D318" s="24" t="s">
        <v>661</v>
      </c>
      <c r="E318" s="86"/>
      <c r="F318" s="30">
        <v>2000000</v>
      </c>
      <c r="G318" s="88">
        <v>0</v>
      </c>
      <c r="H318" s="14" t="s">
        <v>367</v>
      </c>
      <c r="I318" s="92">
        <f t="shared" si="4"/>
        <v>0</v>
      </c>
      <c r="J318" s="14" t="s">
        <v>48</v>
      </c>
      <c r="K318" s="24" t="s">
        <v>655</v>
      </c>
    </row>
    <row r="319" spans="1:11" ht="38.1" customHeight="1">
      <c r="A319" s="9"/>
      <c r="B319" s="24" t="s">
        <v>652</v>
      </c>
      <c r="C319" s="24" t="s">
        <v>206</v>
      </c>
      <c r="D319" s="24" t="s">
        <v>680</v>
      </c>
      <c r="E319" s="86"/>
      <c r="F319" s="30">
        <v>6000000</v>
      </c>
      <c r="G319" s="88">
        <v>0</v>
      </c>
      <c r="H319" s="14" t="s">
        <v>367</v>
      </c>
      <c r="I319" s="92">
        <f>G319/F319</f>
        <v>0</v>
      </c>
      <c r="J319" s="14" t="s">
        <v>48</v>
      </c>
      <c r="K319" s="24" t="s">
        <v>666</v>
      </c>
    </row>
    <row r="320" spans="1:11" ht="38.1" customHeight="1">
      <c r="A320" s="9"/>
      <c r="B320" s="24" t="s">
        <v>652</v>
      </c>
      <c r="C320" s="24" t="s">
        <v>213</v>
      </c>
      <c r="D320" s="24" t="s">
        <v>667</v>
      </c>
      <c r="E320" s="86"/>
      <c r="F320" s="30">
        <v>0</v>
      </c>
      <c r="G320" s="88">
        <v>0</v>
      </c>
      <c r="H320" s="14" t="s">
        <v>367</v>
      </c>
      <c r="I320" s="92">
        <v>0</v>
      </c>
      <c r="J320" s="14" t="s">
        <v>48</v>
      </c>
      <c r="K320" s="24" t="s">
        <v>656</v>
      </c>
    </row>
    <row r="321" spans="1:11" ht="38.1" customHeight="1">
      <c r="A321" s="9"/>
      <c r="B321" s="24" t="s">
        <v>652</v>
      </c>
      <c r="C321" s="24" t="s">
        <v>214</v>
      </c>
      <c r="D321" s="24" t="s">
        <v>657</v>
      </c>
      <c r="E321" s="86"/>
      <c r="F321" s="30">
        <v>5000000</v>
      </c>
      <c r="G321" s="88">
        <v>0</v>
      </c>
      <c r="H321" s="14" t="s">
        <v>367</v>
      </c>
      <c r="I321" s="92">
        <f t="shared" si="4"/>
        <v>0</v>
      </c>
      <c r="J321" s="14" t="s">
        <v>48</v>
      </c>
      <c r="K321" s="24" t="s">
        <v>655</v>
      </c>
    </row>
    <row r="322" spans="1:11" ht="38.1" customHeight="1">
      <c r="A322" s="9"/>
      <c r="B322" s="24" t="s">
        <v>652</v>
      </c>
      <c r="C322" s="24" t="s">
        <v>212</v>
      </c>
      <c r="D322" s="24" t="s">
        <v>661</v>
      </c>
      <c r="E322" s="86"/>
      <c r="F322" s="30">
        <v>0</v>
      </c>
      <c r="G322" s="88">
        <v>0</v>
      </c>
      <c r="H322" s="14" t="s">
        <v>367</v>
      </c>
      <c r="I322" s="92">
        <v>0</v>
      </c>
      <c r="J322" s="14" t="s">
        <v>48</v>
      </c>
      <c r="K322" s="24" t="s">
        <v>656</v>
      </c>
    </row>
    <row r="323" spans="1:11" ht="38.1" customHeight="1">
      <c r="A323" s="9"/>
      <c r="B323" s="24" t="s">
        <v>652</v>
      </c>
      <c r="C323" s="24" t="s">
        <v>174</v>
      </c>
      <c r="D323" s="24" t="s">
        <v>454</v>
      </c>
      <c r="E323" s="86"/>
      <c r="F323" s="30">
        <v>0</v>
      </c>
      <c r="G323" s="88">
        <v>0</v>
      </c>
      <c r="H323" s="14" t="s">
        <v>367</v>
      </c>
      <c r="I323" s="92">
        <v>0</v>
      </c>
      <c r="J323" s="14" t="s">
        <v>48</v>
      </c>
      <c r="K323" s="24" t="s">
        <v>656</v>
      </c>
    </row>
    <row r="324" spans="1:11" ht="38.1" customHeight="1">
      <c r="A324" s="9"/>
      <c r="B324" s="24" t="s">
        <v>652</v>
      </c>
      <c r="C324" s="24" t="s">
        <v>205</v>
      </c>
      <c r="D324" s="24" t="s">
        <v>680</v>
      </c>
      <c r="E324" s="86"/>
      <c r="F324" s="30">
        <v>0</v>
      </c>
      <c r="G324" s="88">
        <v>0</v>
      </c>
      <c r="H324" s="14" t="s">
        <v>367</v>
      </c>
      <c r="I324" s="92">
        <v>0</v>
      </c>
      <c r="J324" s="14" t="s">
        <v>48</v>
      </c>
      <c r="K324" s="24" t="s">
        <v>656</v>
      </c>
    </row>
    <row r="325" spans="1:11" ht="38.1" customHeight="1">
      <c r="A325" s="9"/>
      <c r="B325" s="24" t="s">
        <v>652</v>
      </c>
      <c r="C325" s="24" t="s">
        <v>169</v>
      </c>
      <c r="D325" s="24" t="s">
        <v>680</v>
      </c>
      <c r="E325" s="86"/>
      <c r="F325" s="30">
        <v>8000000</v>
      </c>
      <c r="G325" s="88">
        <v>0</v>
      </c>
      <c r="H325" s="14" t="s">
        <v>367</v>
      </c>
      <c r="I325" s="92">
        <f t="shared" ref="I325:I384" si="5">G325/F325</f>
        <v>0</v>
      </c>
      <c r="J325" s="14" t="s">
        <v>48</v>
      </c>
      <c r="K325" s="24" t="s">
        <v>655</v>
      </c>
    </row>
    <row r="326" spans="1:11" ht="38.1" customHeight="1">
      <c r="A326" s="9"/>
      <c r="B326" s="24" t="s">
        <v>652</v>
      </c>
      <c r="C326" s="24" t="s">
        <v>207</v>
      </c>
      <c r="D326" s="24" t="s">
        <v>680</v>
      </c>
      <c r="E326" s="86"/>
      <c r="F326" s="30">
        <v>5000000</v>
      </c>
      <c r="G326" s="88">
        <v>0</v>
      </c>
      <c r="H326" s="14" t="s">
        <v>367</v>
      </c>
      <c r="I326" s="92">
        <f t="shared" si="5"/>
        <v>0</v>
      </c>
      <c r="J326" s="14" t="s">
        <v>48</v>
      </c>
      <c r="K326" s="24" t="s">
        <v>655</v>
      </c>
    </row>
    <row r="327" spans="1:11" ht="38.1" customHeight="1">
      <c r="A327" s="9"/>
      <c r="B327" s="24" t="s">
        <v>652</v>
      </c>
      <c r="C327" s="24" t="s">
        <v>681</v>
      </c>
      <c r="D327" s="24" t="s">
        <v>601</v>
      </c>
      <c r="E327" s="86"/>
      <c r="F327" s="30">
        <v>9335000</v>
      </c>
      <c r="G327" s="88">
        <v>0</v>
      </c>
      <c r="H327" s="14" t="s">
        <v>367</v>
      </c>
      <c r="I327" s="92">
        <f t="shared" si="5"/>
        <v>0</v>
      </c>
      <c r="J327" s="14" t="s">
        <v>48</v>
      </c>
      <c r="K327" s="24" t="s">
        <v>655</v>
      </c>
    </row>
    <row r="328" spans="1:11" ht="38.1" customHeight="1">
      <c r="A328" s="9"/>
      <c r="B328" s="24" t="s">
        <v>652</v>
      </c>
      <c r="C328" s="24" t="s">
        <v>682</v>
      </c>
      <c r="D328" s="24" t="s">
        <v>601</v>
      </c>
      <c r="E328" s="86"/>
      <c r="F328" s="30">
        <v>0</v>
      </c>
      <c r="G328" s="88">
        <v>0</v>
      </c>
      <c r="H328" s="14" t="s">
        <v>367</v>
      </c>
      <c r="I328" s="92">
        <v>0</v>
      </c>
      <c r="J328" s="14" t="s">
        <v>48</v>
      </c>
      <c r="K328" s="24" t="s">
        <v>656</v>
      </c>
    </row>
    <row r="329" spans="1:11" ht="38.1" customHeight="1">
      <c r="A329" s="9"/>
      <c r="B329" s="24" t="s">
        <v>652</v>
      </c>
      <c r="C329" s="24" t="s">
        <v>683</v>
      </c>
      <c r="D329" s="24" t="s">
        <v>601</v>
      </c>
      <c r="E329" s="86"/>
      <c r="F329" s="30">
        <v>3000000</v>
      </c>
      <c r="G329" s="88">
        <v>0</v>
      </c>
      <c r="H329" s="14" t="s">
        <v>367</v>
      </c>
      <c r="I329" s="92">
        <f t="shared" si="5"/>
        <v>0</v>
      </c>
      <c r="J329" s="14" t="s">
        <v>48</v>
      </c>
      <c r="K329" s="24" t="s">
        <v>655</v>
      </c>
    </row>
    <row r="330" spans="1:11" ht="38.1" customHeight="1">
      <c r="A330" s="9"/>
      <c r="B330" s="24" t="s">
        <v>652</v>
      </c>
      <c r="C330" s="24" t="s">
        <v>684</v>
      </c>
      <c r="D330" s="24" t="s">
        <v>664</v>
      </c>
      <c r="E330" s="30">
        <v>774231</v>
      </c>
      <c r="F330" s="30">
        <v>774231</v>
      </c>
      <c r="G330" s="88">
        <v>774231</v>
      </c>
      <c r="H330" s="14" t="s">
        <v>367</v>
      </c>
      <c r="I330" s="92">
        <f t="shared" si="5"/>
        <v>1</v>
      </c>
      <c r="J330" s="14" t="s">
        <v>48</v>
      </c>
      <c r="K330" s="24" t="s">
        <v>685</v>
      </c>
    </row>
    <row r="331" spans="1:11" ht="38.1" customHeight="1">
      <c r="A331" s="9"/>
      <c r="B331" s="24" t="s">
        <v>652</v>
      </c>
      <c r="C331" s="24" t="s">
        <v>686</v>
      </c>
      <c r="D331" s="24" t="s">
        <v>667</v>
      </c>
      <c r="E331" s="30">
        <v>7729200</v>
      </c>
      <c r="F331" s="30">
        <v>7729200</v>
      </c>
      <c r="G331" s="88">
        <v>7657443.0499999998</v>
      </c>
      <c r="H331" s="14" t="s">
        <v>367</v>
      </c>
      <c r="I331" s="92">
        <f t="shared" si="5"/>
        <v>0.99071612197898873</v>
      </c>
      <c r="J331" s="14" t="s">
        <v>48</v>
      </c>
      <c r="K331" s="24" t="s">
        <v>685</v>
      </c>
    </row>
    <row r="332" spans="1:11" ht="38.1" customHeight="1">
      <c r="A332" s="9"/>
      <c r="B332" s="24" t="s">
        <v>652</v>
      </c>
      <c r="C332" s="24" t="s">
        <v>687</v>
      </c>
      <c r="D332" s="24" t="s">
        <v>510</v>
      </c>
      <c r="E332" s="30">
        <v>3894176.2</v>
      </c>
      <c r="F332" s="30">
        <v>3894176.2</v>
      </c>
      <c r="G332" s="88">
        <v>0</v>
      </c>
      <c r="H332" s="14" t="s">
        <v>367</v>
      </c>
      <c r="I332" s="92">
        <f t="shared" si="5"/>
        <v>0</v>
      </c>
      <c r="J332" s="14" t="s">
        <v>48</v>
      </c>
      <c r="K332" s="24" t="s">
        <v>688</v>
      </c>
    </row>
    <row r="333" spans="1:11" ht="38.1" customHeight="1">
      <c r="A333" s="9"/>
      <c r="B333" s="24" t="s">
        <v>652</v>
      </c>
      <c r="C333" s="24" t="s">
        <v>689</v>
      </c>
      <c r="D333" s="24" t="s">
        <v>665</v>
      </c>
      <c r="E333" s="30">
        <v>6989005.7999999998</v>
      </c>
      <c r="F333" s="30">
        <v>6989005.7999999998</v>
      </c>
      <c r="G333" s="88">
        <v>0</v>
      </c>
      <c r="H333" s="14" t="s">
        <v>367</v>
      </c>
      <c r="I333" s="92">
        <f t="shared" si="5"/>
        <v>0</v>
      </c>
      <c r="J333" s="14" t="s">
        <v>48</v>
      </c>
      <c r="K333" s="24" t="s">
        <v>688</v>
      </c>
    </row>
    <row r="334" spans="1:11" ht="38.1" customHeight="1">
      <c r="A334" s="9"/>
      <c r="B334" s="24" t="s">
        <v>652</v>
      </c>
      <c r="C334" s="24" t="s">
        <v>690</v>
      </c>
      <c r="D334" s="24" t="s">
        <v>517</v>
      </c>
      <c r="E334" s="30">
        <v>2000000</v>
      </c>
      <c r="F334" s="30">
        <v>2000000</v>
      </c>
      <c r="G334" s="88">
        <v>1997998.5</v>
      </c>
      <c r="H334" s="14" t="s">
        <v>367</v>
      </c>
      <c r="I334" s="92">
        <f t="shared" si="5"/>
        <v>0.99899925000000001</v>
      </c>
      <c r="J334" s="14" t="s">
        <v>48</v>
      </c>
      <c r="K334" s="24" t="s">
        <v>685</v>
      </c>
    </row>
    <row r="335" spans="1:11" ht="38.1" customHeight="1">
      <c r="A335" s="9"/>
      <c r="B335" s="24" t="s">
        <v>652</v>
      </c>
      <c r="C335" s="24" t="s">
        <v>691</v>
      </c>
      <c r="D335" s="24" t="s">
        <v>512</v>
      </c>
      <c r="E335" s="30">
        <v>4999890</v>
      </c>
      <c r="F335" s="30">
        <v>4999890</v>
      </c>
      <c r="G335" s="88">
        <v>0</v>
      </c>
      <c r="H335" s="14" t="s">
        <v>367</v>
      </c>
      <c r="I335" s="92">
        <f t="shared" si="5"/>
        <v>0</v>
      </c>
      <c r="J335" s="14" t="s">
        <v>48</v>
      </c>
      <c r="K335" s="24" t="s">
        <v>688</v>
      </c>
    </row>
    <row r="336" spans="1:11" ht="38.1" customHeight="1">
      <c r="A336" s="9"/>
      <c r="B336" s="24" t="s">
        <v>652</v>
      </c>
      <c r="C336" s="24" t="s">
        <v>692</v>
      </c>
      <c r="D336" s="24" t="s">
        <v>454</v>
      </c>
      <c r="E336" s="30">
        <v>13339743.640000001</v>
      </c>
      <c r="F336" s="30">
        <v>13339743.640000001</v>
      </c>
      <c r="G336" s="88">
        <v>13339743.640000001</v>
      </c>
      <c r="H336" s="14" t="s">
        <v>367</v>
      </c>
      <c r="I336" s="92">
        <f t="shared" si="5"/>
        <v>1</v>
      </c>
      <c r="J336" s="14" t="s">
        <v>48</v>
      </c>
      <c r="K336" s="24" t="s">
        <v>685</v>
      </c>
    </row>
    <row r="337" spans="1:11" ht="38.1" customHeight="1">
      <c r="A337" s="9"/>
      <c r="B337" s="24" t="s">
        <v>652</v>
      </c>
      <c r="C337" s="24" t="s">
        <v>693</v>
      </c>
      <c r="D337" s="24" t="s">
        <v>669</v>
      </c>
      <c r="E337" s="30">
        <v>2904640</v>
      </c>
      <c r="F337" s="30">
        <v>2904640</v>
      </c>
      <c r="G337" s="88">
        <v>2788047.7</v>
      </c>
      <c r="H337" s="14" t="s">
        <v>367</v>
      </c>
      <c r="I337" s="92">
        <f t="shared" si="5"/>
        <v>0.95985998264845218</v>
      </c>
      <c r="J337" s="14" t="s">
        <v>48</v>
      </c>
      <c r="K337" s="24" t="s">
        <v>685</v>
      </c>
    </row>
    <row r="338" spans="1:11" ht="38.1" customHeight="1">
      <c r="A338" s="9"/>
      <c r="B338" s="24" t="s">
        <v>652</v>
      </c>
      <c r="C338" s="24" t="s">
        <v>694</v>
      </c>
      <c r="D338" s="24" t="s">
        <v>454</v>
      </c>
      <c r="E338" s="30">
        <v>5621375</v>
      </c>
      <c r="F338" s="30">
        <v>5621375</v>
      </c>
      <c r="G338" s="88">
        <v>0</v>
      </c>
      <c r="H338" s="14" t="s">
        <v>367</v>
      </c>
      <c r="I338" s="92">
        <f t="shared" si="5"/>
        <v>0</v>
      </c>
      <c r="J338" s="14" t="s">
        <v>48</v>
      </c>
      <c r="K338" s="24" t="s">
        <v>688</v>
      </c>
    </row>
    <row r="339" spans="1:11" ht="38.1" customHeight="1">
      <c r="A339" s="9"/>
      <c r="B339" s="24" t="s">
        <v>652</v>
      </c>
      <c r="C339" s="24" t="s">
        <v>695</v>
      </c>
      <c r="D339" s="24" t="s">
        <v>632</v>
      </c>
      <c r="E339" s="30">
        <v>3498386</v>
      </c>
      <c r="F339" s="30">
        <v>3498386</v>
      </c>
      <c r="G339" s="88">
        <v>3142886</v>
      </c>
      <c r="H339" s="14" t="s">
        <v>367</v>
      </c>
      <c r="I339" s="92">
        <f t="shared" si="5"/>
        <v>0.89838171088038887</v>
      </c>
      <c r="J339" s="14" t="s">
        <v>48</v>
      </c>
      <c r="K339" s="24" t="s">
        <v>688</v>
      </c>
    </row>
    <row r="340" spans="1:11" ht="38.1" customHeight="1">
      <c r="A340" s="9"/>
      <c r="B340" s="24" t="s">
        <v>652</v>
      </c>
      <c r="C340" s="24" t="s">
        <v>696</v>
      </c>
      <c r="D340" s="24" t="s">
        <v>632</v>
      </c>
      <c r="E340" s="30">
        <v>3495115.96</v>
      </c>
      <c r="F340" s="30">
        <v>3495115.96</v>
      </c>
      <c r="G340" s="88">
        <v>2500000</v>
      </c>
      <c r="H340" s="14" t="s">
        <v>367</v>
      </c>
      <c r="I340" s="92">
        <f t="shared" si="5"/>
        <v>0.71528384998133221</v>
      </c>
      <c r="J340" s="14" t="s">
        <v>48</v>
      </c>
      <c r="K340" s="24" t="s">
        <v>685</v>
      </c>
    </row>
    <row r="341" spans="1:11" ht="38.1" customHeight="1">
      <c r="A341" s="9"/>
      <c r="B341" s="24" t="s">
        <v>652</v>
      </c>
      <c r="C341" s="24" t="s">
        <v>697</v>
      </c>
      <c r="D341" s="24" t="s">
        <v>512</v>
      </c>
      <c r="E341" s="30">
        <v>2938600</v>
      </c>
      <c r="F341" s="30">
        <v>2938600</v>
      </c>
      <c r="G341" s="88">
        <v>2785176.6</v>
      </c>
      <c r="H341" s="14" t="s">
        <v>367</v>
      </c>
      <c r="I341" s="92">
        <f t="shared" si="5"/>
        <v>0.94779030831007971</v>
      </c>
      <c r="J341" s="14" t="s">
        <v>48</v>
      </c>
      <c r="K341" s="24" t="s">
        <v>685</v>
      </c>
    </row>
    <row r="342" spans="1:11" ht="38.1" customHeight="1">
      <c r="A342" s="9"/>
      <c r="B342" s="24" t="s">
        <v>652</v>
      </c>
      <c r="C342" s="24" t="s">
        <v>698</v>
      </c>
      <c r="D342" s="24" t="s">
        <v>645</v>
      </c>
      <c r="E342" s="30">
        <v>2500000</v>
      </c>
      <c r="F342" s="30">
        <v>2500000</v>
      </c>
      <c r="G342" s="88">
        <v>0</v>
      </c>
      <c r="H342" s="14" t="s">
        <v>367</v>
      </c>
      <c r="I342" s="92">
        <f t="shared" si="5"/>
        <v>0</v>
      </c>
      <c r="J342" s="14" t="s">
        <v>48</v>
      </c>
      <c r="K342" s="24" t="s">
        <v>688</v>
      </c>
    </row>
    <row r="343" spans="1:11" ht="38.1" customHeight="1">
      <c r="A343" s="9"/>
      <c r="B343" s="24" t="s">
        <v>652</v>
      </c>
      <c r="C343" s="24" t="s">
        <v>699</v>
      </c>
      <c r="D343" s="24" t="s">
        <v>661</v>
      </c>
      <c r="E343" s="30">
        <v>103472451.40000001</v>
      </c>
      <c r="F343" s="30">
        <v>103472451.40000001</v>
      </c>
      <c r="G343" s="88">
        <v>42740719.100000001</v>
      </c>
      <c r="H343" s="14" t="s">
        <v>367</v>
      </c>
      <c r="I343" s="92">
        <f t="shared" si="5"/>
        <v>0.41306375292854036</v>
      </c>
      <c r="J343" s="14" t="s">
        <v>48</v>
      </c>
      <c r="K343" s="24" t="s">
        <v>685</v>
      </c>
    </row>
    <row r="344" spans="1:11" ht="38.1" customHeight="1">
      <c r="A344" s="9"/>
      <c r="B344" s="24" t="s">
        <v>652</v>
      </c>
      <c r="C344" s="24" t="s">
        <v>700</v>
      </c>
      <c r="D344" s="24" t="s">
        <v>667</v>
      </c>
      <c r="E344" s="30">
        <v>22277278.539999999</v>
      </c>
      <c r="F344" s="30">
        <v>22277278.539999999</v>
      </c>
      <c r="G344" s="88">
        <v>21056730</v>
      </c>
      <c r="H344" s="14" t="s">
        <v>367</v>
      </c>
      <c r="I344" s="92">
        <f t="shared" si="5"/>
        <v>0.94521105718508469</v>
      </c>
      <c r="J344" s="14" t="s">
        <v>48</v>
      </c>
      <c r="K344" s="24" t="s">
        <v>685</v>
      </c>
    </row>
    <row r="345" spans="1:11" ht="38.1" customHeight="1">
      <c r="A345" s="9"/>
      <c r="B345" s="24" t="s">
        <v>652</v>
      </c>
      <c r="C345" s="24" t="s">
        <v>701</v>
      </c>
      <c r="D345" s="24" t="s">
        <v>668</v>
      </c>
      <c r="E345" s="30">
        <v>1997714.88</v>
      </c>
      <c r="F345" s="30">
        <v>1997714.88</v>
      </c>
      <c r="G345" s="88">
        <v>1972234.75</v>
      </c>
      <c r="H345" s="14" t="s">
        <v>367</v>
      </c>
      <c r="I345" s="92">
        <f t="shared" si="5"/>
        <v>0.98724536206087632</v>
      </c>
      <c r="J345" s="14" t="s">
        <v>48</v>
      </c>
      <c r="K345" s="24" t="s">
        <v>685</v>
      </c>
    </row>
    <row r="346" spans="1:11" ht="38.1" customHeight="1">
      <c r="A346" s="9"/>
      <c r="B346" s="24" t="s">
        <v>652</v>
      </c>
      <c r="C346" s="24" t="s">
        <v>702</v>
      </c>
      <c r="D346" s="24" t="s">
        <v>665</v>
      </c>
      <c r="E346" s="30">
        <v>1098620</v>
      </c>
      <c r="F346" s="30">
        <v>1098620</v>
      </c>
      <c r="G346" s="88">
        <v>1097418</v>
      </c>
      <c r="H346" s="14" t="s">
        <v>367</v>
      </c>
      <c r="I346" s="92">
        <f t="shared" si="5"/>
        <v>0.99890590012925307</v>
      </c>
      <c r="J346" s="14" t="s">
        <v>48</v>
      </c>
      <c r="K346" s="24" t="s">
        <v>688</v>
      </c>
    </row>
    <row r="347" spans="1:11" ht="38.1" customHeight="1">
      <c r="A347" s="9"/>
      <c r="B347" s="24" t="s">
        <v>652</v>
      </c>
      <c r="C347" s="24" t="s">
        <v>703</v>
      </c>
      <c r="D347" s="24" t="s">
        <v>500</v>
      </c>
      <c r="E347" s="30">
        <v>7590000</v>
      </c>
      <c r="F347" s="30">
        <v>7590000</v>
      </c>
      <c r="G347" s="88">
        <v>0</v>
      </c>
      <c r="H347" s="14" t="s">
        <v>367</v>
      </c>
      <c r="I347" s="92">
        <f t="shared" si="5"/>
        <v>0</v>
      </c>
      <c r="J347" s="14" t="s">
        <v>48</v>
      </c>
      <c r="K347" s="24" t="s">
        <v>688</v>
      </c>
    </row>
    <row r="348" spans="1:11" ht="38.1" customHeight="1">
      <c r="A348" s="9"/>
      <c r="B348" s="24" t="s">
        <v>652</v>
      </c>
      <c r="C348" s="24" t="s">
        <v>704</v>
      </c>
      <c r="D348" s="24" t="s">
        <v>657</v>
      </c>
      <c r="E348" s="30">
        <v>1002872</v>
      </c>
      <c r="F348" s="30">
        <v>1002872</v>
      </c>
      <c r="G348" s="88">
        <v>0</v>
      </c>
      <c r="H348" s="14" t="s">
        <v>367</v>
      </c>
      <c r="I348" s="92">
        <f t="shared" si="5"/>
        <v>0</v>
      </c>
      <c r="J348" s="14" t="s">
        <v>48</v>
      </c>
      <c r="K348" s="24" t="s">
        <v>688</v>
      </c>
    </row>
    <row r="349" spans="1:11" ht="38.1" customHeight="1">
      <c r="A349" s="9"/>
      <c r="B349" s="24" t="s">
        <v>652</v>
      </c>
      <c r="C349" s="24" t="s">
        <v>705</v>
      </c>
      <c r="D349" s="24" t="s">
        <v>669</v>
      </c>
      <c r="E349" s="30">
        <v>16000000</v>
      </c>
      <c r="F349" s="30">
        <v>16000000</v>
      </c>
      <c r="G349" s="88">
        <v>0</v>
      </c>
      <c r="H349" s="14" t="s">
        <v>367</v>
      </c>
      <c r="I349" s="92">
        <f t="shared" si="5"/>
        <v>0</v>
      </c>
      <c r="J349" s="14" t="s">
        <v>48</v>
      </c>
      <c r="K349" s="24" t="s">
        <v>688</v>
      </c>
    </row>
    <row r="350" spans="1:11" ht="38.1" customHeight="1">
      <c r="A350" s="9"/>
      <c r="B350" s="24" t="s">
        <v>652</v>
      </c>
      <c r="C350" s="24" t="s">
        <v>706</v>
      </c>
      <c r="D350" s="24" t="s">
        <v>512</v>
      </c>
      <c r="E350" s="30">
        <v>1332341</v>
      </c>
      <c r="F350" s="30">
        <v>1332341</v>
      </c>
      <c r="G350" s="88">
        <v>0</v>
      </c>
      <c r="H350" s="14" t="s">
        <v>367</v>
      </c>
      <c r="I350" s="92">
        <f t="shared" si="5"/>
        <v>0</v>
      </c>
      <c r="J350" s="14" t="s">
        <v>48</v>
      </c>
      <c r="K350" s="24" t="s">
        <v>688</v>
      </c>
    </row>
    <row r="351" spans="1:11" ht="38.1" customHeight="1">
      <c r="A351" s="9"/>
      <c r="B351" s="24" t="s">
        <v>652</v>
      </c>
      <c r="C351" s="24" t="s">
        <v>707</v>
      </c>
      <c r="D351" s="24" t="s">
        <v>657</v>
      </c>
      <c r="E351" s="30">
        <v>6998066</v>
      </c>
      <c r="F351" s="30">
        <v>6998066</v>
      </c>
      <c r="G351" s="88">
        <v>6600732</v>
      </c>
      <c r="H351" s="14" t="s">
        <v>367</v>
      </c>
      <c r="I351" s="92">
        <f t="shared" si="5"/>
        <v>0.9432223131362294</v>
      </c>
      <c r="J351" s="14" t="s">
        <v>48</v>
      </c>
      <c r="K351" s="24" t="s">
        <v>688</v>
      </c>
    </row>
    <row r="352" spans="1:11" ht="38.1" customHeight="1">
      <c r="A352" s="9"/>
      <c r="B352" s="24" t="s">
        <v>652</v>
      </c>
      <c r="C352" s="24" t="s">
        <v>708</v>
      </c>
      <c r="D352" s="24" t="s">
        <v>510</v>
      </c>
      <c r="E352" s="30">
        <v>1355145</v>
      </c>
      <c r="F352" s="30">
        <v>1355145</v>
      </c>
      <c r="G352" s="88">
        <v>0</v>
      </c>
      <c r="H352" s="14" t="s">
        <v>367</v>
      </c>
      <c r="I352" s="92">
        <f t="shared" si="5"/>
        <v>0</v>
      </c>
      <c r="J352" s="14" t="s">
        <v>48</v>
      </c>
      <c r="K352" s="24" t="s">
        <v>688</v>
      </c>
    </row>
    <row r="353" spans="1:11" ht="38.1" customHeight="1">
      <c r="A353" s="9"/>
      <c r="B353" s="24" t="s">
        <v>652</v>
      </c>
      <c r="C353" s="24" t="s">
        <v>709</v>
      </c>
      <c r="D353" s="24" t="s">
        <v>658</v>
      </c>
      <c r="E353" s="30">
        <v>5080041</v>
      </c>
      <c r="F353" s="30">
        <v>5080041</v>
      </c>
      <c r="G353" s="88">
        <v>0</v>
      </c>
      <c r="H353" s="14" t="s">
        <v>367</v>
      </c>
      <c r="I353" s="92">
        <f t="shared" si="5"/>
        <v>0</v>
      </c>
      <c r="J353" s="14" t="s">
        <v>48</v>
      </c>
      <c r="K353" s="24" t="s">
        <v>688</v>
      </c>
    </row>
    <row r="354" spans="1:11" ht="38.1" customHeight="1">
      <c r="A354" s="9"/>
      <c r="B354" s="24" t="s">
        <v>652</v>
      </c>
      <c r="C354" s="24" t="s">
        <v>710</v>
      </c>
      <c r="D354" s="24" t="s">
        <v>658</v>
      </c>
      <c r="E354" s="30">
        <v>4999805</v>
      </c>
      <c r="F354" s="30">
        <v>4999805</v>
      </c>
      <c r="G354" s="88">
        <v>0</v>
      </c>
      <c r="H354" s="14" t="s">
        <v>367</v>
      </c>
      <c r="I354" s="92">
        <f t="shared" si="5"/>
        <v>0</v>
      </c>
      <c r="J354" s="14" t="s">
        <v>48</v>
      </c>
      <c r="K354" s="24" t="s">
        <v>688</v>
      </c>
    </row>
    <row r="355" spans="1:11" ht="38.1" customHeight="1">
      <c r="A355" s="9"/>
      <c r="B355" s="24" t="s">
        <v>652</v>
      </c>
      <c r="C355" s="24" t="s">
        <v>711</v>
      </c>
      <c r="D355" s="24" t="s">
        <v>659</v>
      </c>
      <c r="E355" s="30">
        <v>3995490</v>
      </c>
      <c r="F355" s="30">
        <v>3995490</v>
      </c>
      <c r="G355" s="88">
        <v>0</v>
      </c>
      <c r="H355" s="14" t="s">
        <v>367</v>
      </c>
      <c r="I355" s="92">
        <f t="shared" si="5"/>
        <v>0</v>
      </c>
      <c r="J355" s="14" t="s">
        <v>48</v>
      </c>
      <c r="K355" s="24" t="s">
        <v>688</v>
      </c>
    </row>
    <row r="356" spans="1:11" ht="38.1" customHeight="1">
      <c r="A356" s="9"/>
      <c r="B356" s="24" t="s">
        <v>652</v>
      </c>
      <c r="C356" s="24" t="s">
        <v>712</v>
      </c>
      <c r="D356" s="24" t="s">
        <v>660</v>
      </c>
      <c r="E356" s="30">
        <v>325934</v>
      </c>
      <c r="F356" s="30">
        <v>325934</v>
      </c>
      <c r="G356" s="88">
        <v>325934</v>
      </c>
      <c r="H356" s="14" t="s">
        <v>367</v>
      </c>
      <c r="I356" s="92">
        <f t="shared" si="5"/>
        <v>1</v>
      </c>
      <c r="J356" s="14" t="s">
        <v>48</v>
      </c>
      <c r="K356" s="24" t="s">
        <v>688</v>
      </c>
    </row>
    <row r="357" spans="1:11" ht="38.1" customHeight="1">
      <c r="A357" s="9"/>
      <c r="B357" s="24" t="s">
        <v>652</v>
      </c>
      <c r="C357" s="24" t="s">
        <v>713</v>
      </c>
      <c r="D357" s="24" t="s">
        <v>660</v>
      </c>
      <c r="E357" s="30">
        <v>3996400</v>
      </c>
      <c r="F357" s="30">
        <v>3996400</v>
      </c>
      <c r="G357" s="88">
        <v>0</v>
      </c>
      <c r="H357" s="14" t="s">
        <v>367</v>
      </c>
      <c r="I357" s="92">
        <f t="shared" si="5"/>
        <v>0</v>
      </c>
      <c r="J357" s="14" t="s">
        <v>48</v>
      </c>
      <c r="K357" s="24" t="s">
        <v>688</v>
      </c>
    </row>
    <row r="358" spans="1:11" ht="38.1" customHeight="1">
      <c r="A358" s="9"/>
      <c r="B358" s="24" t="s">
        <v>652</v>
      </c>
      <c r="C358" s="24" t="s">
        <v>714</v>
      </c>
      <c r="D358" s="24" t="s">
        <v>660</v>
      </c>
      <c r="E358" s="30">
        <v>3999184.6</v>
      </c>
      <c r="F358" s="30">
        <v>3999184.6</v>
      </c>
      <c r="G358" s="88">
        <v>0</v>
      </c>
      <c r="H358" s="14" t="s">
        <v>367</v>
      </c>
      <c r="I358" s="92">
        <f t="shared" si="5"/>
        <v>0</v>
      </c>
      <c r="J358" s="14" t="s">
        <v>48</v>
      </c>
      <c r="K358" s="24" t="s">
        <v>688</v>
      </c>
    </row>
    <row r="359" spans="1:11" ht="38.1" customHeight="1">
      <c r="A359" s="9"/>
      <c r="B359" s="24" t="s">
        <v>652</v>
      </c>
      <c r="C359" s="24" t="s">
        <v>715</v>
      </c>
      <c r="D359" s="24" t="s">
        <v>512</v>
      </c>
      <c r="E359" s="30">
        <v>5701368</v>
      </c>
      <c r="F359" s="30">
        <v>5701368</v>
      </c>
      <c r="G359" s="88">
        <v>5569948</v>
      </c>
      <c r="H359" s="14" t="s">
        <v>367</v>
      </c>
      <c r="I359" s="92">
        <f t="shared" si="5"/>
        <v>0.97694939179509199</v>
      </c>
      <c r="J359" s="14" t="s">
        <v>48</v>
      </c>
      <c r="K359" s="24" t="s">
        <v>688</v>
      </c>
    </row>
    <row r="360" spans="1:11" ht="38.1" customHeight="1">
      <c r="A360" s="9"/>
      <c r="B360" s="24" t="s">
        <v>652</v>
      </c>
      <c r="C360" s="24" t="s">
        <v>716</v>
      </c>
      <c r="D360" s="24" t="s">
        <v>632</v>
      </c>
      <c r="E360" s="30">
        <v>723415</v>
      </c>
      <c r="F360" s="30">
        <v>723415</v>
      </c>
      <c r="G360" s="88">
        <v>0</v>
      </c>
      <c r="H360" s="14" t="s">
        <v>367</v>
      </c>
      <c r="I360" s="92">
        <f t="shared" si="5"/>
        <v>0</v>
      </c>
      <c r="J360" s="14" t="s">
        <v>48</v>
      </c>
      <c r="K360" s="24" t="s">
        <v>688</v>
      </c>
    </row>
    <row r="361" spans="1:11" ht="38.1" customHeight="1">
      <c r="A361" s="9"/>
      <c r="B361" s="24" t="s">
        <v>652</v>
      </c>
      <c r="C361" s="24" t="s">
        <v>717</v>
      </c>
      <c r="D361" s="24" t="s">
        <v>632</v>
      </c>
      <c r="E361" s="30">
        <v>3499720</v>
      </c>
      <c r="F361" s="30">
        <v>3499720</v>
      </c>
      <c r="G361" s="88">
        <v>0</v>
      </c>
      <c r="H361" s="14" t="s">
        <v>367</v>
      </c>
      <c r="I361" s="92">
        <f t="shared" si="5"/>
        <v>0</v>
      </c>
      <c r="J361" s="14" t="s">
        <v>48</v>
      </c>
      <c r="K361" s="24" t="s">
        <v>688</v>
      </c>
    </row>
    <row r="362" spans="1:11" ht="38.1" customHeight="1">
      <c r="A362" s="9"/>
      <c r="B362" s="24" t="s">
        <v>652</v>
      </c>
      <c r="C362" s="24" t="s">
        <v>718</v>
      </c>
      <c r="D362" s="24" t="s">
        <v>517</v>
      </c>
      <c r="E362" s="30">
        <v>4495000</v>
      </c>
      <c r="F362" s="30">
        <v>4495000</v>
      </c>
      <c r="G362" s="88">
        <v>4431200</v>
      </c>
      <c r="H362" s="14" t="s">
        <v>367</v>
      </c>
      <c r="I362" s="92">
        <f t="shared" si="5"/>
        <v>0.98580645161290326</v>
      </c>
      <c r="J362" s="14" t="s">
        <v>48</v>
      </c>
      <c r="K362" s="24" t="s">
        <v>688</v>
      </c>
    </row>
    <row r="363" spans="1:11" ht="38.1" customHeight="1">
      <c r="A363" s="9"/>
      <c r="B363" s="24" t="s">
        <v>652</v>
      </c>
      <c r="C363" s="24" t="s">
        <v>719</v>
      </c>
      <c r="D363" s="24" t="s">
        <v>720</v>
      </c>
      <c r="E363" s="30">
        <v>121800.36</v>
      </c>
      <c r="F363" s="30">
        <v>121800.36</v>
      </c>
      <c r="G363" s="88">
        <v>0</v>
      </c>
      <c r="H363" s="14" t="s">
        <v>367</v>
      </c>
      <c r="I363" s="92">
        <f t="shared" si="5"/>
        <v>0</v>
      </c>
      <c r="J363" s="14" t="s">
        <v>48</v>
      </c>
      <c r="K363" s="24" t="s">
        <v>688</v>
      </c>
    </row>
    <row r="364" spans="1:11" ht="38.1" customHeight="1">
      <c r="A364" s="9"/>
      <c r="B364" s="24" t="s">
        <v>652</v>
      </c>
      <c r="C364" s="24" t="s">
        <v>721</v>
      </c>
      <c r="D364" s="24" t="s">
        <v>661</v>
      </c>
      <c r="E364" s="30">
        <v>516618.76</v>
      </c>
      <c r="F364" s="30">
        <v>516618.76</v>
      </c>
      <c r="G364" s="88">
        <v>0</v>
      </c>
      <c r="H364" s="14" t="s">
        <v>367</v>
      </c>
      <c r="I364" s="92">
        <f t="shared" si="5"/>
        <v>0</v>
      </c>
      <c r="J364" s="14" t="s">
        <v>48</v>
      </c>
      <c r="K364" s="24" t="s">
        <v>688</v>
      </c>
    </row>
    <row r="365" spans="1:11" ht="38.1" customHeight="1">
      <c r="A365" s="9"/>
      <c r="B365" s="24" t="s">
        <v>652</v>
      </c>
      <c r="C365" s="24" t="s">
        <v>722</v>
      </c>
      <c r="D365" s="24" t="s">
        <v>723</v>
      </c>
      <c r="E365" s="30">
        <v>1500000</v>
      </c>
      <c r="F365" s="30">
        <v>1500000</v>
      </c>
      <c r="G365" s="88">
        <v>1401666.65</v>
      </c>
      <c r="H365" s="14" t="s">
        <v>367</v>
      </c>
      <c r="I365" s="92">
        <f t="shared" si="5"/>
        <v>0.93444443333333327</v>
      </c>
      <c r="J365" s="14" t="s">
        <v>48</v>
      </c>
      <c r="K365" s="24" t="s">
        <v>688</v>
      </c>
    </row>
    <row r="366" spans="1:11" ht="38.1" customHeight="1">
      <c r="A366" s="9"/>
      <c r="B366" s="24" t="s">
        <v>652</v>
      </c>
      <c r="C366" s="24" t="s">
        <v>724</v>
      </c>
      <c r="D366" s="24" t="s">
        <v>725</v>
      </c>
      <c r="E366" s="30">
        <v>3500000</v>
      </c>
      <c r="F366" s="30">
        <v>3500000</v>
      </c>
      <c r="G366" s="88">
        <v>0</v>
      </c>
      <c r="H366" s="14" t="s">
        <v>367</v>
      </c>
      <c r="I366" s="92">
        <f t="shared" si="5"/>
        <v>0</v>
      </c>
      <c r="J366" s="14" t="s">
        <v>48</v>
      </c>
      <c r="K366" s="24" t="s">
        <v>688</v>
      </c>
    </row>
    <row r="367" spans="1:11" ht="38.1" customHeight="1">
      <c r="A367" s="9"/>
      <c r="B367" s="24" t="s">
        <v>652</v>
      </c>
      <c r="C367" s="24" t="s">
        <v>726</v>
      </c>
      <c r="D367" s="24" t="s">
        <v>727</v>
      </c>
      <c r="E367" s="30">
        <v>3484435</v>
      </c>
      <c r="F367" s="30">
        <v>3484435</v>
      </c>
      <c r="G367" s="88">
        <v>0</v>
      </c>
      <c r="H367" s="14" t="s">
        <v>367</v>
      </c>
      <c r="I367" s="92">
        <f t="shared" si="5"/>
        <v>0</v>
      </c>
      <c r="J367" s="14" t="s">
        <v>48</v>
      </c>
      <c r="K367" s="24" t="s">
        <v>688</v>
      </c>
    </row>
    <row r="368" spans="1:11" ht="38.1" customHeight="1">
      <c r="A368" s="9"/>
      <c r="B368" s="24" t="s">
        <v>652</v>
      </c>
      <c r="C368" s="24" t="s">
        <v>728</v>
      </c>
      <c r="D368" s="24" t="s">
        <v>638</v>
      </c>
      <c r="E368" s="30">
        <v>2952084</v>
      </c>
      <c r="F368" s="30">
        <v>2952084</v>
      </c>
      <c r="G368" s="88">
        <v>0</v>
      </c>
      <c r="H368" s="14" t="s">
        <v>367</v>
      </c>
      <c r="I368" s="92">
        <f t="shared" si="5"/>
        <v>0</v>
      </c>
      <c r="J368" s="14" t="s">
        <v>48</v>
      </c>
      <c r="K368" s="24" t="s">
        <v>688</v>
      </c>
    </row>
    <row r="369" spans="1:11" ht="38.1" customHeight="1">
      <c r="A369" s="9"/>
      <c r="B369" s="24" t="s">
        <v>652</v>
      </c>
      <c r="C369" s="24" t="s">
        <v>729</v>
      </c>
      <c r="D369" s="24" t="s">
        <v>632</v>
      </c>
      <c r="E369" s="30">
        <v>1996305.6</v>
      </c>
      <c r="F369" s="30">
        <v>1996305.6</v>
      </c>
      <c r="G369" s="88">
        <v>1780705.6</v>
      </c>
      <c r="H369" s="14" t="s">
        <v>367</v>
      </c>
      <c r="I369" s="92">
        <f t="shared" si="5"/>
        <v>0.89200050332975067</v>
      </c>
      <c r="J369" s="14" t="s">
        <v>48</v>
      </c>
      <c r="K369" s="24" t="s">
        <v>688</v>
      </c>
    </row>
    <row r="370" spans="1:11" ht="38.1" customHeight="1">
      <c r="A370" s="9"/>
      <c r="B370" s="24" t="s">
        <v>652</v>
      </c>
      <c r="C370" s="24" t="s">
        <v>730</v>
      </c>
      <c r="D370" s="24" t="s">
        <v>632</v>
      </c>
      <c r="E370" s="30">
        <v>3994765</v>
      </c>
      <c r="F370" s="30">
        <v>3994765</v>
      </c>
      <c r="G370" s="88">
        <v>0</v>
      </c>
      <c r="H370" s="14" t="s">
        <v>367</v>
      </c>
      <c r="I370" s="92">
        <f t="shared" si="5"/>
        <v>0</v>
      </c>
      <c r="J370" s="14" t="s">
        <v>48</v>
      </c>
      <c r="K370" s="24" t="s">
        <v>688</v>
      </c>
    </row>
    <row r="371" spans="1:11" ht="38.1" customHeight="1">
      <c r="A371" s="9"/>
      <c r="B371" s="24" t="s">
        <v>652</v>
      </c>
      <c r="C371" s="24" t="s">
        <v>731</v>
      </c>
      <c r="D371" s="24" t="s">
        <v>632</v>
      </c>
      <c r="E371" s="30">
        <v>2980000</v>
      </c>
      <c r="F371" s="30">
        <v>2980000</v>
      </c>
      <c r="G371" s="88">
        <v>2961509</v>
      </c>
      <c r="H371" s="14" t="s">
        <v>367</v>
      </c>
      <c r="I371" s="92">
        <f t="shared" si="5"/>
        <v>0.99379496644295306</v>
      </c>
      <c r="J371" s="14" t="s">
        <v>48</v>
      </c>
      <c r="K371" s="24" t="s">
        <v>688</v>
      </c>
    </row>
    <row r="372" spans="1:11" ht="38.1" customHeight="1">
      <c r="A372" s="9"/>
      <c r="B372" s="24" t="s">
        <v>652</v>
      </c>
      <c r="C372" s="24" t="s">
        <v>732</v>
      </c>
      <c r="D372" s="24" t="s">
        <v>632</v>
      </c>
      <c r="E372" s="30">
        <v>2997179</v>
      </c>
      <c r="F372" s="30">
        <v>2997179</v>
      </c>
      <c r="G372" s="88">
        <v>2997179</v>
      </c>
      <c r="H372" s="14" t="s">
        <v>367</v>
      </c>
      <c r="I372" s="92">
        <f t="shared" si="5"/>
        <v>1</v>
      </c>
      <c r="J372" s="14" t="s">
        <v>48</v>
      </c>
      <c r="K372" s="24" t="s">
        <v>688</v>
      </c>
    </row>
    <row r="373" spans="1:11" ht="38.1" customHeight="1">
      <c r="A373" s="9"/>
      <c r="B373" s="24" t="s">
        <v>652</v>
      </c>
      <c r="C373" s="24" t="s">
        <v>733</v>
      </c>
      <c r="D373" s="24" t="s">
        <v>632</v>
      </c>
      <c r="E373" s="30">
        <v>4983360</v>
      </c>
      <c r="F373" s="30">
        <v>4983360</v>
      </c>
      <c r="G373" s="88">
        <v>0</v>
      </c>
      <c r="H373" s="14" t="s">
        <v>367</v>
      </c>
      <c r="I373" s="92">
        <f t="shared" si="5"/>
        <v>0</v>
      </c>
      <c r="J373" s="14" t="s">
        <v>48</v>
      </c>
      <c r="K373" s="24" t="s">
        <v>688</v>
      </c>
    </row>
    <row r="374" spans="1:11" ht="38.1" customHeight="1">
      <c r="A374" s="9"/>
      <c r="B374" s="24" t="s">
        <v>652</v>
      </c>
      <c r="C374" s="24" t="s">
        <v>734</v>
      </c>
      <c r="D374" s="24" t="s">
        <v>481</v>
      </c>
      <c r="E374" s="30">
        <v>3934986.8</v>
      </c>
      <c r="F374" s="30">
        <v>3934986.8</v>
      </c>
      <c r="G374" s="88">
        <v>0</v>
      </c>
      <c r="H374" s="14" t="s">
        <v>367</v>
      </c>
      <c r="I374" s="92">
        <f t="shared" si="5"/>
        <v>0</v>
      </c>
      <c r="J374" s="14" t="s">
        <v>48</v>
      </c>
      <c r="K374" s="24" t="s">
        <v>688</v>
      </c>
    </row>
    <row r="375" spans="1:11" ht="38.1" customHeight="1">
      <c r="A375" s="9"/>
      <c r="B375" s="24" t="s">
        <v>652</v>
      </c>
      <c r="C375" s="24" t="s">
        <v>735</v>
      </c>
      <c r="D375" s="24" t="s">
        <v>481</v>
      </c>
      <c r="E375" s="30">
        <v>1498471</v>
      </c>
      <c r="F375" s="30">
        <v>1498471</v>
      </c>
      <c r="G375" s="88">
        <v>0</v>
      </c>
      <c r="H375" s="14" t="s">
        <v>367</v>
      </c>
      <c r="I375" s="92">
        <f t="shared" si="5"/>
        <v>0</v>
      </c>
      <c r="J375" s="14" t="s">
        <v>48</v>
      </c>
      <c r="K375" s="24" t="s">
        <v>688</v>
      </c>
    </row>
    <row r="376" spans="1:11" ht="38.1" customHeight="1">
      <c r="A376" s="9"/>
      <c r="B376" s="24" t="s">
        <v>652</v>
      </c>
      <c r="C376" s="24" t="s">
        <v>736</v>
      </c>
      <c r="D376" s="24" t="s">
        <v>512</v>
      </c>
      <c r="E376" s="30">
        <v>2999595.4</v>
      </c>
      <c r="F376" s="30">
        <v>2999595.4</v>
      </c>
      <c r="G376" s="88">
        <v>2940779.8</v>
      </c>
      <c r="H376" s="14" t="s">
        <v>367</v>
      </c>
      <c r="I376" s="92">
        <f t="shared" si="5"/>
        <v>0.98039215555537917</v>
      </c>
      <c r="J376" s="14" t="s">
        <v>48</v>
      </c>
      <c r="K376" s="24" t="s">
        <v>688</v>
      </c>
    </row>
    <row r="377" spans="1:11" ht="38.1" customHeight="1">
      <c r="A377" s="9"/>
      <c r="B377" s="24" t="s">
        <v>652</v>
      </c>
      <c r="C377" s="24" t="s">
        <v>737</v>
      </c>
      <c r="D377" s="24" t="s">
        <v>512</v>
      </c>
      <c r="E377" s="30">
        <v>3852151.2</v>
      </c>
      <c r="F377" s="30">
        <v>3852151.2</v>
      </c>
      <c r="G377" s="88">
        <v>3852151.2</v>
      </c>
      <c r="H377" s="14" t="s">
        <v>367</v>
      </c>
      <c r="I377" s="92">
        <f t="shared" si="5"/>
        <v>1</v>
      </c>
      <c r="J377" s="14" t="s">
        <v>48</v>
      </c>
      <c r="K377" s="24" t="s">
        <v>688</v>
      </c>
    </row>
    <row r="378" spans="1:11" ht="38.1" customHeight="1">
      <c r="A378" s="9"/>
      <c r="B378" s="24" t="s">
        <v>652</v>
      </c>
      <c r="C378" s="24" t="s">
        <v>738</v>
      </c>
      <c r="D378" s="24" t="s">
        <v>739</v>
      </c>
      <c r="E378" s="30">
        <v>4499666.5999999996</v>
      </c>
      <c r="F378" s="30">
        <v>4499666.5999999996</v>
      </c>
      <c r="G378" s="88">
        <v>0</v>
      </c>
      <c r="H378" s="14" t="s">
        <v>367</v>
      </c>
      <c r="I378" s="92">
        <f t="shared" si="5"/>
        <v>0</v>
      </c>
      <c r="J378" s="14" t="s">
        <v>48</v>
      </c>
      <c r="K378" s="24" t="s">
        <v>688</v>
      </c>
    </row>
    <row r="379" spans="1:11" ht="38.1" customHeight="1">
      <c r="A379" s="9"/>
      <c r="B379" s="24" t="s">
        <v>652</v>
      </c>
      <c r="C379" s="24" t="s">
        <v>740</v>
      </c>
      <c r="D379" s="24" t="s">
        <v>668</v>
      </c>
      <c r="E379" s="30">
        <v>11267225</v>
      </c>
      <c r="F379" s="30">
        <v>11267225</v>
      </c>
      <c r="G379" s="88">
        <v>0</v>
      </c>
      <c r="H379" s="14" t="s">
        <v>367</v>
      </c>
      <c r="I379" s="92">
        <f t="shared" si="5"/>
        <v>0</v>
      </c>
      <c r="J379" s="14" t="s">
        <v>48</v>
      </c>
      <c r="K379" s="24" t="s">
        <v>688</v>
      </c>
    </row>
    <row r="380" spans="1:11" ht="38.1" customHeight="1">
      <c r="A380" s="9"/>
      <c r="B380" s="24" t="s">
        <v>652</v>
      </c>
      <c r="C380" s="24" t="s">
        <v>741</v>
      </c>
      <c r="D380" s="24" t="s">
        <v>668</v>
      </c>
      <c r="E380" s="30">
        <v>2997005</v>
      </c>
      <c r="F380" s="30">
        <v>2997005</v>
      </c>
      <c r="G380" s="88">
        <v>0</v>
      </c>
      <c r="H380" s="14" t="s">
        <v>367</v>
      </c>
      <c r="I380" s="92">
        <f t="shared" si="5"/>
        <v>0</v>
      </c>
      <c r="J380" s="14" t="s">
        <v>48</v>
      </c>
      <c r="K380" s="24" t="s">
        <v>688</v>
      </c>
    </row>
    <row r="381" spans="1:11" ht="38.1" customHeight="1">
      <c r="A381" s="9"/>
      <c r="B381" s="24" t="s">
        <v>652</v>
      </c>
      <c r="C381" s="24" t="s">
        <v>742</v>
      </c>
      <c r="D381" s="24" t="s">
        <v>668</v>
      </c>
      <c r="E381" s="30">
        <v>3964045</v>
      </c>
      <c r="F381" s="30">
        <v>3964045</v>
      </c>
      <c r="G381" s="88">
        <v>3906044.8</v>
      </c>
      <c r="H381" s="14" t="s">
        <v>367</v>
      </c>
      <c r="I381" s="92">
        <f t="shared" si="5"/>
        <v>0.98536843047947231</v>
      </c>
      <c r="J381" s="14" t="s">
        <v>48</v>
      </c>
      <c r="K381" s="24" t="s">
        <v>688</v>
      </c>
    </row>
    <row r="382" spans="1:11" ht="38.1" customHeight="1">
      <c r="A382" s="9"/>
      <c r="B382" s="24" t="s">
        <v>652</v>
      </c>
      <c r="C382" s="24" t="s">
        <v>743</v>
      </c>
      <c r="D382" s="24" t="s">
        <v>668</v>
      </c>
      <c r="E382" s="30">
        <v>3994852</v>
      </c>
      <c r="F382" s="30">
        <v>3994852</v>
      </c>
      <c r="G382" s="88">
        <v>0</v>
      </c>
      <c r="H382" s="14" t="s">
        <v>367</v>
      </c>
      <c r="I382" s="92">
        <f t="shared" si="5"/>
        <v>0</v>
      </c>
      <c r="J382" s="14" t="s">
        <v>48</v>
      </c>
      <c r="K382" s="24" t="s">
        <v>688</v>
      </c>
    </row>
    <row r="383" spans="1:11" ht="38.1" customHeight="1">
      <c r="A383" s="9"/>
      <c r="B383" s="24" t="s">
        <v>652</v>
      </c>
      <c r="C383" s="24" t="s">
        <v>744</v>
      </c>
      <c r="D383" s="24" t="s">
        <v>668</v>
      </c>
      <c r="E383" s="30">
        <v>3999981.6</v>
      </c>
      <c r="F383" s="30">
        <v>3999981.6</v>
      </c>
      <c r="G383" s="88">
        <v>0</v>
      </c>
      <c r="H383" s="14" t="s">
        <v>367</v>
      </c>
      <c r="I383" s="92">
        <f t="shared" si="5"/>
        <v>0</v>
      </c>
      <c r="J383" s="14" t="s">
        <v>48</v>
      </c>
      <c r="K383" s="24" t="s">
        <v>688</v>
      </c>
    </row>
    <row r="384" spans="1:11" ht="38.1" customHeight="1">
      <c r="A384" s="9"/>
      <c r="B384" s="24" t="s">
        <v>652</v>
      </c>
      <c r="C384" s="24" t="s">
        <v>745</v>
      </c>
      <c r="D384" s="24" t="s">
        <v>512</v>
      </c>
      <c r="E384" s="30">
        <v>2986750</v>
      </c>
      <c r="F384" s="30">
        <v>2986750</v>
      </c>
      <c r="G384" s="88">
        <v>0</v>
      </c>
      <c r="H384" s="14" t="s">
        <v>367</v>
      </c>
      <c r="I384" s="92">
        <f t="shared" si="5"/>
        <v>0</v>
      </c>
      <c r="J384" s="14" t="s">
        <v>48</v>
      </c>
      <c r="K384" s="24" t="s">
        <v>688</v>
      </c>
    </row>
    <row r="385" spans="1:11" ht="38.1" customHeight="1">
      <c r="A385" s="9"/>
      <c r="B385" s="24" t="s">
        <v>652</v>
      </c>
      <c r="C385" s="24" t="s">
        <v>746</v>
      </c>
      <c r="D385" s="24" t="s">
        <v>660</v>
      </c>
      <c r="E385" s="30">
        <v>7751502</v>
      </c>
      <c r="F385" s="30">
        <v>7751502</v>
      </c>
      <c r="G385" s="88">
        <v>0</v>
      </c>
      <c r="H385" s="14" t="s">
        <v>367</v>
      </c>
      <c r="I385" s="92">
        <f t="shared" ref="I385:I407" si="6">G385/F385</f>
        <v>0</v>
      </c>
      <c r="J385" s="14" t="s">
        <v>48</v>
      </c>
      <c r="K385" s="24" t="s">
        <v>688</v>
      </c>
    </row>
    <row r="386" spans="1:11" ht="38.1" customHeight="1">
      <c r="A386" s="9"/>
      <c r="B386" s="24" t="s">
        <v>652</v>
      </c>
      <c r="C386" s="24" t="s">
        <v>747</v>
      </c>
      <c r="D386" s="24" t="s">
        <v>510</v>
      </c>
      <c r="E386" s="30">
        <v>499960</v>
      </c>
      <c r="F386" s="30">
        <v>499960</v>
      </c>
      <c r="G386" s="88">
        <v>499960</v>
      </c>
      <c r="H386" s="14" t="s">
        <v>367</v>
      </c>
      <c r="I386" s="92">
        <f t="shared" si="6"/>
        <v>1</v>
      </c>
      <c r="J386" s="14" t="s">
        <v>48</v>
      </c>
      <c r="K386" s="24" t="s">
        <v>688</v>
      </c>
    </row>
    <row r="387" spans="1:11" ht="38.1" customHeight="1">
      <c r="A387" s="9"/>
      <c r="B387" s="24" t="s">
        <v>652</v>
      </c>
      <c r="C387" s="24" t="s">
        <v>748</v>
      </c>
      <c r="D387" s="24" t="s">
        <v>510</v>
      </c>
      <c r="E387" s="30">
        <v>164629</v>
      </c>
      <c r="F387" s="30">
        <v>164629</v>
      </c>
      <c r="G387" s="88">
        <v>0</v>
      </c>
      <c r="H387" s="14" t="s">
        <v>367</v>
      </c>
      <c r="I387" s="92">
        <f t="shared" si="6"/>
        <v>0</v>
      </c>
      <c r="J387" s="14" t="s">
        <v>48</v>
      </c>
      <c r="K387" s="24" t="s">
        <v>688</v>
      </c>
    </row>
    <row r="388" spans="1:11" ht="38.1" customHeight="1">
      <c r="A388" s="9"/>
      <c r="B388" s="24" t="s">
        <v>652</v>
      </c>
      <c r="C388" s="24" t="s">
        <v>749</v>
      </c>
      <c r="D388" s="24" t="s">
        <v>454</v>
      </c>
      <c r="E388" s="30">
        <v>1619343</v>
      </c>
      <c r="F388" s="30">
        <v>1619343</v>
      </c>
      <c r="G388" s="88">
        <v>1618735</v>
      </c>
      <c r="H388" s="14" t="s">
        <v>367</v>
      </c>
      <c r="I388" s="92">
        <f t="shared" si="6"/>
        <v>0.99962453908776583</v>
      </c>
      <c r="J388" s="14" t="s">
        <v>48</v>
      </c>
      <c r="K388" s="24" t="s">
        <v>688</v>
      </c>
    </row>
    <row r="389" spans="1:11" ht="38.1" customHeight="1">
      <c r="A389" s="9"/>
      <c r="B389" s="24" t="s">
        <v>652</v>
      </c>
      <c r="C389" s="24" t="s">
        <v>750</v>
      </c>
      <c r="D389" s="24" t="s">
        <v>751</v>
      </c>
      <c r="E389" s="30">
        <v>6516880</v>
      </c>
      <c r="F389" s="30">
        <v>6516880</v>
      </c>
      <c r="G389" s="88">
        <v>0</v>
      </c>
      <c r="H389" s="14" t="s">
        <v>367</v>
      </c>
      <c r="I389" s="92">
        <f t="shared" si="6"/>
        <v>0</v>
      </c>
      <c r="J389" s="14" t="s">
        <v>48</v>
      </c>
      <c r="K389" s="24" t="s">
        <v>688</v>
      </c>
    </row>
    <row r="390" spans="1:11" ht="38.1" customHeight="1">
      <c r="A390" s="9"/>
      <c r="B390" s="24" t="s">
        <v>652</v>
      </c>
      <c r="C390" s="24" t="s">
        <v>752</v>
      </c>
      <c r="D390" s="24" t="s">
        <v>510</v>
      </c>
      <c r="E390" s="30">
        <v>652802.05000000005</v>
      </c>
      <c r="F390" s="30">
        <v>652802.05000000005</v>
      </c>
      <c r="G390" s="88">
        <v>0</v>
      </c>
      <c r="H390" s="14" t="s">
        <v>367</v>
      </c>
      <c r="I390" s="92">
        <f t="shared" si="6"/>
        <v>0</v>
      </c>
      <c r="J390" s="14" t="s">
        <v>48</v>
      </c>
      <c r="K390" s="24" t="s">
        <v>688</v>
      </c>
    </row>
    <row r="391" spans="1:11" ht="38.1" customHeight="1">
      <c r="A391" s="9"/>
      <c r="B391" s="24" t="s">
        <v>652</v>
      </c>
      <c r="C391" s="24" t="s">
        <v>753</v>
      </c>
      <c r="D391" s="24" t="s">
        <v>754</v>
      </c>
      <c r="E391" s="30">
        <v>14362084.91</v>
      </c>
      <c r="F391" s="30">
        <v>14362084.91</v>
      </c>
      <c r="G391" s="88">
        <v>0</v>
      </c>
      <c r="H391" s="14" t="s">
        <v>367</v>
      </c>
      <c r="I391" s="92">
        <f t="shared" si="6"/>
        <v>0</v>
      </c>
      <c r="J391" s="14" t="s">
        <v>48</v>
      </c>
      <c r="K391" s="24" t="s">
        <v>688</v>
      </c>
    </row>
    <row r="392" spans="1:11" ht="38.1" customHeight="1">
      <c r="A392" s="9"/>
      <c r="B392" s="24" t="s">
        <v>652</v>
      </c>
      <c r="C392" s="24" t="s">
        <v>755</v>
      </c>
      <c r="D392" s="24" t="s">
        <v>454</v>
      </c>
      <c r="E392" s="30">
        <v>78462062.210000008</v>
      </c>
      <c r="F392" s="30">
        <v>78462062.210000008</v>
      </c>
      <c r="G392" s="88">
        <v>40000000</v>
      </c>
      <c r="H392" s="14" t="s">
        <v>367</v>
      </c>
      <c r="I392" s="92">
        <f t="shared" si="6"/>
        <v>0.50980051853521113</v>
      </c>
      <c r="J392" s="14" t="s">
        <v>48</v>
      </c>
      <c r="K392" s="24" t="s">
        <v>688</v>
      </c>
    </row>
    <row r="393" spans="1:11" ht="38.1" customHeight="1">
      <c r="A393" s="9"/>
      <c r="B393" s="24" t="s">
        <v>652</v>
      </c>
      <c r="C393" s="24" t="s">
        <v>756</v>
      </c>
      <c r="D393" s="24" t="s">
        <v>488</v>
      </c>
      <c r="E393" s="30">
        <v>5978518</v>
      </c>
      <c r="F393" s="30">
        <v>5978518</v>
      </c>
      <c r="G393" s="88">
        <v>0</v>
      </c>
      <c r="H393" s="14" t="s">
        <v>367</v>
      </c>
      <c r="I393" s="92">
        <f t="shared" si="6"/>
        <v>0</v>
      </c>
      <c r="J393" s="14" t="s">
        <v>48</v>
      </c>
      <c r="K393" s="24" t="s">
        <v>688</v>
      </c>
    </row>
    <row r="394" spans="1:11" ht="38.1" customHeight="1">
      <c r="A394" s="9"/>
      <c r="B394" s="24" t="s">
        <v>652</v>
      </c>
      <c r="C394" s="24" t="s">
        <v>757</v>
      </c>
      <c r="D394" s="24" t="s">
        <v>758</v>
      </c>
      <c r="E394" s="30">
        <v>2997851</v>
      </c>
      <c r="F394" s="30">
        <v>2997851</v>
      </c>
      <c r="G394" s="88">
        <v>0</v>
      </c>
      <c r="H394" s="14" t="s">
        <v>367</v>
      </c>
      <c r="I394" s="92">
        <f t="shared" si="6"/>
        <v>0</v>
      </c>
      <c r="J394" s="14" t="s">
        <v>48</v>
      </c>
      <c r="K394" s="24" t="s">
        <v>688</v>
      </c>
    </row>
    <row r="395" spans="1:11" ht="38.1" customHeight="1">
      <c r="A395" s="9"/>
      <c r="B395" s="24" t="s">
        <v>652</v>
      </c>
      <c r="C395" s="24" t="s">
        <v>759</v>
      </c>
      <c r="D395" s="24" t="s">
        <v>657</v>
      </c>
      <c r="E395" s="30">
        <v>4494968</v>
      </c>
      <c r="F395" s="30">
        <v>4494968</v>
      </c>
      <c r="G395" s="88">
        <v>0</v>
      </c>
      <c r="H395" s="14" t="s">
        <v>367</v>
      </c>
      <c r="I395" s="92">
        <f t="shared" si="6"/>
        <v>0</v>
      </c>
      <c r="J395" s="14" t="s">
        <v>48</v>
      </c>
      <c r="K395" s="24" t="s">
        <v>688</v>
      </c>
    </row>
    <row r="396" spans="1:11" ht="38.1" customHeight="1">
      <c r="A396" s="9"/>
      <c r="B396" s="24" t="s">
        <v>652</v>
      </c>
      <c r="C396" s="24" t="s">
        <v>760</v>
      </c>
      <c r="D396" s="24" t="s">
        <v>512</v>
      </c>
      <c r="E396" s="30">
        <v>4995992</v>
      </c>
      <c r="F396" s="30">
        <v>4995992</v>
      </c>
      <c r="G396" s="88">
        <v>4758088</v>
      </c>
      <c r="H396" s="14" t="s">
        <v>367</v>
      </c>
      <c r="I396" s="92">
        <f t="shared" si="6"/>
        <v>0.95238102863255181</v>
      </c>
      <c r="J396" s="14" t="s">
        <v>48</v>
      </c>
      <c r="K396" s="24" t="s">
        <v>688</v>
      </c>
    </row>
    <row r="397" spans="1:11" ht="38.1" customHeight="1">
      <c r="A397" s="9"/>
      <c r="B397" s="24" t="s">
        <v>652</v>
      </c>
      <c r="C397" s="24" t="s">
        <v>761</v>
      </c>
      <c r="D397" s="24" t="s">
        <v>661</v>
      </c>
      <c r="E397" s="30">
        <v>6000000</v>
      </c>
      <c r="F397" s="30">
        <v>6000000</v>
      </c>
      <c r="G397" s="88">
        <v>0</v>
      </c>
      <c r="H397" s="14" t="s">
        <v>367</v>
      </c>
      <c r="I397" s="92">
        <f t="shared" si="6"/>
        <v>0</v>
      </c>
      <c r="J397" s="14" t="s">
        <v>48</v>
      </c>
      <c r="K397" s="24" t="s">
        <v>688</v>
      </c>
    </row>
    <row r="398" spans="1:11" ht="38.1" customHeight="1">
      <c r="A398" s="9"/>
      <c r="B398" s="24" t="s">
        <v>652</v>
      </c>
      <c r="C398" s="24" t="s">
        <v>762</v>
      </c>
      <c r="D398" s="24" t="s">
        <v>517</v>
      </c>
      <c r="E398" s="30">
        <v>998528</v>
      </c>
      <c r="F398" s="30">
        <v>998528</v>
      </c>
      <c r="G398" s="88">
        <v>0</v>
      </c>
      <c r="H398" s="14" t="s">
        <v>367</v>
      </c>
      <c r="I398" s="92">
        <f t="shared" si="6"/>
        <v>0</v>
      </c>
      <c r="J398" s="14" t="s">
        <v>48</v>
      </c>
      <c r="K398" s="24" t="s">
        <v>688</v>
      </c>
    </row>
    <row r="399" spans="1:11" ht="38.1" customHeight="1">
      <c r="A399" s="9"/>
      <c r="B399" s="24" t="s">
        <v>652</v>
      </c>
      <c r="C399" s="24" t="s">
        <v>763</v>
      </c>
      <c r="D399" s="24" t="s">
        <v>517</v>
      </c>
      <c r="E399" s="30">
        <v>498800</v>
      </c>
      <c r="F399" s="30">
        <v>498800</v>
      </c>
      <c r="G399" s="88">
        <v>498800</v>
      </c>
      <c r="H399" s="14" t="s">
        <v>367</v>
      </c>
      <c r="I399" s="92">
        <f t="shared" si="6"/>
        <v>1</v>
      </c>
      <c r="J399" s="14" t="s">
        <v>48</v>
      </c>
      <c r="K399" s="24" t="s">
        <v>688</v>
      </c>
    </row>
    <row r="400" spans="1:11" ht="38.1" customHeight="1">
      <c r="A400" s="9"/>
      <c r="B400" s="24" t="s">
        <v>652</v>
      </c>
      <c r="C400" s="24" t="s">
        <v>764</v>
      </c>
      <c r="D400" s="24" t="s">
        <v>517</v>
      </c>
      <c r="E400" s="30">
        <v>999988.11</v>
      </c>
      <c r="F400" s="30">
        <v>999988.11</v>
      </c>
      <c r="G400" s="88">
        <v>0</v>
      </c>
      <c r="H400" s="14" t="s">
        <v>367</v>
      </c>
      <c r="I400" s="92">
        <f t="shared" si="6"/>
        <v>0</v>
      </c>
      <c r="J400" s="14" t="s">
        <v>48</v>
      </c>
      <c r="K400" s="24" t="s">
        <v>688</v>
      </c>
    </row>
    <row r="401" spans="1:11" ht="38.1" customHeight="1">
      <c r="A401" s="9"/>
      <c r="B401" s="24" t="s">
        <v>652</v>
      </c>
      <c r="C401" s="24" t="s">
        <v>765</v>
      </c>
      <c r="D401" s="24" t="s">
        <v>665</v>
      </c>
      <c r="E401" s="30">
        <v>1048735.8899999999</v>
      </c>
      <c r="F401" s="30">
        <v>1048735.8899999999</v>
      </c>
      <c r="G401" s="88">
        <v>0</v>
      </c>
      <c r="H401" s="14" t="s">
        <v>367</v>
      </c>
      <c r="I401" s="92">
        <f t="shared" si="6"/>
        <v>0</v>
      </c>
      <c r="J401" s="14" t="s">
        <v>48</v>
      </c>
      <c r="K401" s="24" t="s">
        <v>688</v>
      </c>
    </row>
    <row r="402" spans="1:11" ht="38.1" customHeight="1">
      <c r="A402" s="9"/>
      <c r="B402" s="24" t="s">
        <v>652</v>
      </c>
      <c r="C402" s="24" t="s">
        <v>766</v>
      </c>
      <c r="D402" s="24" t="s">
        <v>665</v>
      </c>
      <c r="E402" s="30">
        <v>2549680</v>
      </c>
      <c r="F402" s="30">
        <v>2549680</v>
      </c>
      <c r="G402" s="88">
        <v>0</v>
      </c>
      <c r="H402" s="14" t="s">
        <v>367</v>
      </c>
      <c r="I402" s="92">
        <f t="shared" si="6"/>
        <v>0</v>
      </c>
      <c r="J402" s="14" t="s">
        <v>48</v>
      </c>
      <c r="K402" s="24" t="s">
        <v>688</v>
      </c>
    </row>
    <row r="403" spans="1:11" ht="38.1" customHeight="1">
      <c r="A403" s="9"/>
      <c r="B403" s="24" t="s">
        <v>652</v>
      </c>
      <c r="C403" s="24" t="s">
        <v>767</v>
      </c>
      <c r="D403" s="24" t="s">
        <v>512</v>
      </c>
      <c r="E403" s="30">
        <v>1992640</v>
      </c>
      <c r="F403" s="30">
        <v>1992640</v>
      </c>
      <c r="G403" s="88">
        <v>1992640</v>
      </c>
      <c r="H403" s="14" t="s">
        <v>367</v>
      </c>
      <c r="I403" s="92">
        <f>G403/F403</f>
        <v>1</v>
      </c>
      <c r="J403" s="14" t="s">
        <v>48</v>
      </c>
      <c r="K403" s="24" t="s">
        <v>688</v>
      </c>
    </row>
    <row r="404" spans="1:11" ht="38.1" customHeight="1">
      <c r="A404" s="9"/>
      <c r="B404" s="24" t="s">
        <v>652</v>
      </c>
      <c r="C404" s="24" t="s">
        <v>768</v>
      </c>
      <c r="D404" s="24" t="s">
        <v>632</v>
      </c>
      <c r="E404" s="30">
        <v>4942168</v>
      </c>
      <c r="F404" s="30">
        <v>4942168</v>
      </c>
      <c r="G404" s="88">
        <v>0</v>
      </c>
      <c r="H404" s="14" t="s">
        <v>367</v>
      </c>
      <c r="I404" s="92">
        <f t="shared" si="6"/>
        <v>0</v>
      </c>
      <c r="J404" s="14" t="s">
        <v>48</v>
      </c>
      <c r="K404" s="24" t="s">
        <v>688</v>
      </c>
    </row>
    <row r="405" spans="1:11" ht="38.1" customHeight="1">
      <c r="A405" s="9"/>
      <c r="B405" s="24" t="s">
        <v>652</v>
      </c>
      <c r="C405" s="24" t="s">
        <v>769</v>
      </c>
      <c r="D405" s="24" t="s">
        <v>601</v>
      </c>
      <c r="E405" s="30">
        <v>268564198.05000001</v>
      </c>
      <c r="F405" s="30">
        <v>268564198.05000001</v>
      </c>
      <c r="G405" s="88">
        <v>0</v>
      </c>
      <c r="H405" s="14" t="s">
        <v>367</v>
      </c>
      <c r="I405" s="92">
        <f t="shared" si="6"/>
        <v>0</v>
      </c>
      <c r="J405" s="14" t="s">
        <v>48</v>
      </c>
      <c r="K405" s="24" t="s">
        <v>688</v>
      </c>
    </row>
    <row r="406" spans="1:11" ht="38.1" customHeight="1">
      <c r="A406" s="9"/>
      <c r="B406" s="24" t="s">
        <v>652</v>
      </c>
      <c r="C406" s="24" t="s">
        <v>770</v>
      </c>
      <c r="D406" s="24" t="s">
        <v>723</v>
      </c>
      <c r="E406" s="30">
        <v>4043525</v>
      </c>
      <c r="F406" s="30">
        <v>4043525</v>
      </c>
      <c r="G406" s="88">
        <v>0</v>
      </c>
      <c r="H406" s="14" t="s">
        <v>367</v>
      </c>
      <c r="I406" s="92">
        <f t="shared" si="6"/>
        <v>0</v>
      </c>
      <c r="J406" s="14" t="s">
        <v>48</v>
      </c>
      <c r="K406" s="24" t="s">
        <v>688</v>
      </c>
    </row>
    <row r="407" spans="1:11" ht="38.1" customHeight="1">
      <c r="A407" s="9"/>
      <c r="B407" s="24" t="s">
        <v>652</v>
      </c>
      <c r="C407" s="24" t="s">
        <v>771</v>
      </c>
      <c r="D407" s="24" t="s">
        <v>664</v>
      </c>
      <c r="E407" s="30">
        <v>1972055.15</v>
      </c>
      <c r="F407" s="30">
        <v>1972055.15</v>
      </c>
      <c r="G407" s="88">
        <v>0</v>
      </c>
      <c r="H407" s="14" t="s">
        <v>367</v>
      </c>
      <c r="I407" s="92">
        <f t="shared" si="6"/>
        <v>0</v>
      </c>
      <c r="J407" s="14" t="s">
        <v>48</v>
      </c>
      <c r="K407" s="24" t="s">
        <v>688</v>
      </c>
    </row>
    <row r="408" spans="1:11" ht="38.1" customHeight="1">
      <c r="A408" s="9"/>
      <c r="B408" s="24" t="s">
        <v>652</v>
      </c>
      <c r="C408" s="24" t="s">
        <v>772</v>
      </c>
      <c r="D408" s="24" t="s">
        <v>510</v>
      </c>
      <c r="E408" s="30">
        <v>4984100</v>
      </c>
      <c r="F408" s="30">
        <v>4984100</v>
      </c>
      <c r="G408" s="88">
        <v>0</v>
      </c>
      <c r="H408" s="14" t="s">
        <v>367</v>
      </c>
      <c r="I408" s="92">
        <f>G408/F408</f>
        <v>0</v>
      </c>
      <c r="J408" s="14" t="s">
        <v>48</v>
      </c>
      <c r="K408" s="24" t="s">
        <v>688</v>
      </c>
    </row>
    <row r="409" spans="1:11" ht="38.1" customHeight="1">
      <c r="A409" s="9"/>
      <c r="B409" s="24"/>
      <c r="C409" s="24"/>
      <c r="D409" s="24"/>
      <c r="E409" s="30"/>
      <c r="F409" s="30"/>
      <c r="G409" s="88"/>
      <c r="H409" s="14"/>
      <c r="I409" s="23"/>
      <c r="J409" s="14"/>
      <c r="K409" s="24"/>
    </row>
    <row r="410" spans="1:11" ht="38.1" customHeight="1">
      <c r="A410" s="9"/>
      <c r="B410" s="24" t="s">
        <v>773</v>
      </c>
      <c r="C410" s="24" t="s">
        <v>774</v>
      </c>
      <c r="D410" s="24" t="s">
        <v>775</v>
      </c>
      <c r="E410" s="30">
        <v>226138863.50999999</v>
      </c>
      <c r="F410" s="30">
        <v>35000000</v>
      </c>
      <c r="G410" s="88">
        <v>35000000</v>
      </c>
      <c r="H410" s="14" t="s">
        <v>776</v>
      </c>
      <c r="I410" s="92">
        <f>G410/F410</f>
        <v>1</v>
      </c>
      <c r="J410" s="14" t="s">
        <v>48</v>
      </c>
      <c r="K410" s="24" t="s">
        <v>777</v>
      </c>
    </row>
    <row r="411" spans="1:11" ht="38.1" customHeight="1">
      <c r="A411" s="9"/>
      <c r="B411" s="24" t="s">
        <v>773</v>
      </c>
      <c r="C411" s="24" t="s">
        <v>778</v>
      </c>
      <c r="D411" s="24" t="s">
        <v>517</v>
      </c>
      <c r="E411" s="30">
        <v>8657401</v>
      </c>
      <c r="F411" s="30">
        <v>8657401</v>
      </c>
      <c r="G411" s="88">
        <v>8606593</v>
      </c>
      <c r="H411" s="14" t="s">
        <v>776</v>
      </c>
      <c r="I411" s="92">
        <f t="shared" ref="I411:I474" si="7">G411/F411</f>
        <v>0.99413126410570563</v>
      </c>
      <c r="J411" s="14" t="s">
        <v>48</v>
      </c>
      <c r="K411" s="24" t="s">
        <v>779</v>
      </c>
    </row>
    <row r="412" spans="1:11" ht="38.1" customHeight="1">
      <c r="A412" s="9"/>
      <c r="B412" s="24" t="s">
        <v>773</v>
      </c>
      <c r="C412" s="24" t="s">
        <v>780</v>
      </c>
      <c r="D412" s="24" t="s">
        <v>517</v>
      </c>
      <c r="E412" s="30">
        <v>5922206</v>
      </c>
      <c r="F412" s="30">
        <v>5922206</v>
      </c>
      <c r="G412" s="88">
        <v>5922078</v>
      </c>
      <c r="H412" s="14" t="s">
        <v>776</v>
      </c>
      <c r="I412" s="92">
        <f t="shared" si="7"/>
        <v>0.99997838643235304</v>
      </c>
      <c r="J412" s="14" t="s">
        <v>48</v>
      </c>
      <c r="K412" s="24" t="s">
        <v>779</v>
      </c>
    </row>
    <row r="413" spans="1:11" ht="38.1" customHeight="1">
      <c r="A413" s="9"/>
      <c r="B413" s="24" t="s">
        <v>773</v>
      </c>
      <c r="C413" s="24" t="s">
        <v>781</v>
      </c>
      <c r="D413" s="24" t="s">
        <v>720</v>
      </c>
      <c r="E413" s="30">
        <v>5996863.5999999996</v>
      </c>
      <c r="F413" s="30">
        <v>6000000</v>
      </c>
      <c r="G413" s="88">
        <v>5795111.8499999996</v>
      </c>
      <c r="H413" s="14" t="s">
        <v>776</v>
      </c>
      <c r="I413" s="92">
        <f t="shared" si="7"/>
        <v>0.96585197499999997</v>
      </c>
      <c r="J413" s="14" t="s">
        <v>48</v>
      </c>
      <c r="K413" s="24" t="s">
        <v>779</v>
      </c>
    </row>
    <row r="414" spans="1:11" ht="38.1" customHeight="1">
      <c r="A414" s="9"/>
      <c r="B414" s="24" t="s">
        <v>773</v>
      </c>
      <c r="C414" s="24" t="s">
        <v>782</v>
      </c>
      <c r="D414" s="24" t="s">
        <v>460</v>
      </c>
      <c r="E414" s="30">
        <v>7250696</v>
      </c>
      <c r="F414" s="30">
        <v>7250696</v>
      </c>
      <c r="G414" s="88">
        <v>7242576</v>
      </c>
      <c r="H414" s="14" t="s">
        <v>776</v>
      </c>
      <c r="I414" s="92">
        <f t="shared" si="7"/>
        <v>0.99888010750967904</v>
      </c>
      <c r="J414" s="14" t="s">
        <v>48</v>
      </c>
      <c r="K414" s="24" t="s">
        <v>779</v>
      </c>
    </row>
    <row r="415" spans="1:11" ht="38.1" customHeight="1">
      <c r="A415" s="9"/>
      <c r="B415" s="24" t="s">
        <v>773</v>
      </c>
      <c r="C415" s="24" t="s">
        <v>783</v>
      </c>
      <c r="D415" s="24" t="s">
        <v>784</v>
      </c>
      <c r="E415" s="30">
        <v>7469620</v>
      </c>
      <c r="F415" s="30">
        <v>7640620</v>
      </c>
      <c r="G415" s="88">
        <v>0</v>
      </c>
      <c r="H415" s="14" t="s">
        <v>776</v>
      </c>
      <c r="I415" s="92">
        <f t="shared" si="7"/>
        <v>0</v>
      </c>
      <c r="J415" s="14" t="s">
        <v>48</v>
      </c>
      <c r="K415" s="24" t="s">
        <v>779</v>
      </c>
    </row>
    <row r="416" spans="1:11" ht="38.1" customHeight="1">
      <c r="A416" s="9"/>
      <c r="B416" s="24"/>
      <c r="C416" s="24" t="s">
        <v>785</v>
      </c>
      <c r="D416" s="24" t="s">
        <v>784</v>
      </c>
      <c r="E416" s="30">
        <v>4000000</v>
      </c>
      <c r="F416" s="30">
        <v>4000000</v>
      </c>
      <c r="G416" s="88">
        <v>3999565</v>
      </c>
      <c r="H416" s="14" t="s">
        <v>776</v>
      </c>
      <c r="I416" s="92">
        <f t="shared" si="7"/>
        <v>0.99989125000000001</v>
      </c>
      <c r="J416" s="14" t="s">
        <v>48</v>
      </c>
      <c r="K416" s="24" t="s">
        <v>779</v>
      </c>
    </row>
    <row r="417" spans="1:11" ht="38.1" customHeight="1">
      <c r="A417" s="9"/>
      <c r="B417" s="24" t="s">
        <v>773</v>
      </c>
      <c r="C417" s="24" t="s">
        <v>786</v>
      </c>
      <c r="D417" s="24" t="s">
        <v>784</v>
      </c>
      <c r="E417" s="30">
        <v>9329880</v>
      </c>
      <c r="F417" s="30">
        <v>9329864</v>
      </c>
      <c r="G417" s="88">
        <v>9328221</v>
      </c>
      <c r="H417" s="14" t="s">
        <v>776</v>
      </c>
      <c r="I417" s="92">
        <f t="shared" si="7"/>
        <v>0.99982389882639233</v>
      </c>
      <c r="J417" s="14" t="s">
        <v>48</v>
      </c>
      <c r="K417" s="24" t="s">
        <v>779</v>
      </c>
    </row>
    <row r="418" spans="1:11" ht="38.1" customHeight="1">
      <c r="A418" s="9"/>
      <c r="B418" s="24" t="s">
        <v>773</v>
      </c>
      <c r="C418" s="24" t="s">
        <v>787</v>
      </c>
      <c r="D418" s="24" t="s">
        <v>788</v>
      </c>
      <c r="E418" s="30">
        <v>3997476</v>
      </c>
      <c r="F418" s="30">
        <v>4000000</v>
      </c>
      <c r="G418" s="88">
        <v>3997151</v>
      </c>
      <c r="H418" s="14" t="s">
        <v>776</v>
      </c>
      <c r="I418" s="92">
        <f t="shared" si="7"/>
        <v>0.99928775000000003</v>
      </c>
      <c r="J418" s="14" t="s">
        <v>48</v>
      </c>
      <c r="K418" s="24" t="s">
        <v>779</v>
      </c>
    </row>
    <row r="419" spans="1:11" ht="38.1" customHeight="1">
      <c r="A419" s="9"/>
      <c r="B419" s="24" t="s">
        <v>773</v>
      </c>
      <c r="C419" s="24" t="s">
        <v>789</v>
      </c>
      <c r="D419" s="24" t="s">
        <v>790</v>
      </c>
      <c r="E419" s="30">
        <v>18316881.399999999</v>
      </c>
      <c r="F419" s="30">
        <v>18316881</v>
      </c>
      <c r="G419" s="88">
        <v>18186881</v>
      </c>
      <c r="H419" s="14" t="s">
        <v>776</v>
      </c>
      <c r="I419" s="92">
        <f t="shared" si="7"/>
        <v>0.99290272181164463</v>
      </c>
      <c r="J419" s="14" t="s">
        <v>48</v>
      </c>
      <c r="K419" s="24" t="s">
        <v>779</v>
      </c>
    </row>
    <row r="420" spans="1:11" ht="38.1" customHeight="1">
      <c r="A420" s="9"/>
      <c r="B420" s="24" t="s">
        <v>773</v>
      </c>
      <c r="C420" s="24" t="s">
        <v>791</v>
      </c>
      <c r="D420" s="24" t="s">
        <v>792</v>
      </c>
      <c r="E420" s="30">
        <v>6480236.7599999998</v>
      </c>
      <c r="F420" s="30">
        <v>6480237</v>
      </c>
      <c r="G420" s="88">
        <v>6252834.4000000004</v>
      </c>
      <c r="H420" s="14" t="s">
        <v>776</v>
      </c>
      <c r="I420" s="92">
        <f t="shared" si="7"/>
        <v>0.96490828961965436</v>
      </c>
      <c r="J420" s="14" t="s">
        <v>48</v>
      </c>
      <c r="K420" s="24" t="s">
        <v>779</v>
      </c>
    </row>
    <row r="421" spans="1:11" ht="38.1" customHeight="1">
      <c r="A421" s="9"/>
      <c r="B421" s="24" t="s">
        <v>773</v>
      </c>
      <c r="C421" s="24" t="s">
        <v>793</v>
      </c>
      <c r="D421" s="24" t="s">
        <v>792</v>
      </c>
      <c r="E421" s="30">
        <v>18014698.850000001</v>
      </c>
      <c r="F421" s="30">
        <v>18014699</v>
      </c>
      <c r="G421" s="88">
        <v>0</v>
      </c>
      <c r="H421" s="14" t="s">
        <v>776</v>
      </c>
      <c r="I421" s="92">
        <f t="shared" si="7"/>
        <v>0</v>
      </c>
      <c r="J421" s="14" t="s">
        <v>48</v>
      </c>
      <c r="K421" s="24" t="s">
        <v>794</v>
      </c>
    </row>
    <row r="422" spans="1:11" ht="38.1" customHeight="1">
      <c r="A422" s="9"/>
      <c r="B422" s="24" t="s">
        <v>773</v>
      </c>
      <c r="C422" s="24" t="s">
        <v>795</v>
      </c>
      <c r="D422" s="24" t="s">
        <v>775</v>
      </c>
      <c r="E422" s="30">
        <v>1498894</v>
      </c>
      <c r="F422" s="30">
        <v>1500000</v>
      </c>
      <c r="G422" s="88">
        <v>1498111</v>
      </c>
      <c r="H422" s="14" t="s">
        <v>776</v>
      </c>
      <c r="I422" s="92">
        <f t="shared" si="7"/>
        <v>0.99874066666666672</v>
      </c>
      <c r="J422" s="14" t="s">
        <v>48</v>
      </c>
      <c r="K422" s="24" t="s">
        <v>779</v>
      </c>
    </row>
    <row r="423" spans="1:11" ht="38.1" customHeight="1">
      <c r="A423" s="9"/>
      <c r="B423" s="24" t="s">
        <v>773</v>
      </c>
      <c r="C423" s="24" t="s">
        <v>796</v>
      </c>
      <c r="D423" s="24" t="s">
        <v>517</v>
      </c>
      <c r="E423" s="30">
        <v>1471158</v>
      </c>
      <c r="F423" s="30">
        <v>1471158</v>
      </c>
      <c r="G423" s="88">
        <v>1470416</v>
      </c>
      <c r="H423" s="14" t="s">
        <v>776</v>
      </c>
      <c r="I423" s="92">
        <f t="shared" si="7"/>
        <v>0.99949563541101638</v>
      </c>
      <c r="J423" s="14" t="s">
        <v>48</v>
      </c>
      <c r="K423" s="24" t="s">
        <v>779</v>
      </c>
    </row>
    <row r="424" spans="1:11" ht="38.1" customHeight="1">
      <c r="A424" s="9"/>
      <c r="B424" s="24" t="s">
        <v>773</v>
      </c>
      <c r="C424" s="24" t="s">
        <v>797</v>
      </c>
      <c r="D424" s="24" t="s">
        <v>720</v>
      </c>
      <c r="E424" s="30">
        <v>1498024</v>
      </c>
      <c r="F424" s="30">
        <v>1500000</v>
      </c>
      <c r="G424" s="88">
        <v>1497463</v>
      </c>
      <c r="H424" s="14" t="s">
        <v>776</v>
      </c>
      <c r="I424" s="92">
        <f t="shared" si="7"/>
        <v>0.99830866666666662</v>
      </c>
      <c r="J424" s="14" t="s">
        <v>48</v>
      </c>
      <c r="K424" s="24" t="s">
        <v>779</v>
      </c>
    </row>
    <row r="425" spans="1:11" ht="38.1" customHeight="1">
      <c r="A425" s="9"/>
      <c r="B425" s="24" t="s">
        <v>773</v>
      </c>
      <c r="C425" s="24" t="s">
        <v>798</v>
      </c>
      <c r="D425" s="24" t="s">
        <v>720</v>
      </c>
      <c r="E425" s="30">
        <v>5997272</v>
      </c>
      <c r="F425" s="30">
        <v>6000000</v>
      </c>
      <c r="G425" s="88">
        <v>0</v>
      </c>
      <c r="H425" s="14" t="s">
        <v>776</v>
      </c>
      <c r="I425" s="92">
        <f t="shared" si="7"/>
        <v>0</v>
      </c>
      <c r="J425" s="14" t="s">
        <v>48</v>
      </c>
      <c r="K425" s="24" t="s">
        <v>799</v>
      </c>
    </row>
    <row r="426" spans="1:11" ht="38.1" customHeight="1">
      <c r="A426" s="9"/>
      <c r="B426" s="24" t="s">
        <v>773</v>
      </c>
      <c r="C426" s="24" t="s">
        <v>800</v>
      </c>
      <c r="D426" s="24" t="s">
        <v>801</v>
      </c>
      <c r="E426" s="30">
        <v>1500000</v>
      </c>
      <c r="F426" s="30">
        <v>1500000</v>
      </c>
      <c r="G426" s="88">
        <v>1499281</v>
      </c>
      <c r="H426" s="14" t="s">
        <v>776</v>
      </c>
      <c r="I426" s="92">
        <f t="shared" si="7"/>
        <v>0.99952066666666661</v>
      </c>
      <c r="J426" s="14" t="s">
        <v>48</v>
      </c>
      <c r="K426" s="24" t="s">
        <v>779</v>
      </c>
    </row>
    <row r="427" spans="1:11" ht="38.1" customHeight="1">
      <c r="A427" s="9"/>
      <c r="B427" s="24" t="s">
        <v>773</v>
      </c>
      <c r="C427" s="24" t="s">
        <v>802</v>
      </c>
      <c r="D427" s="24" t="s">
        <v>803</v>
      </c>
      <c r="E427" s="30">
        <v>6102760</v>
      </c>
      <c r="F427" s="30">
        <v>6102760</v>
      </c>
      <c r="G427" s="88">
        <v>6065210.7999999998</v>
      </c>
      <c r="H427" s="14" t="s">
        <v>776</v>
      </c>
      <c r="I427" s="92">
        <f t="shared" si="7"/>
        <v>0.99384717734271044</v>
      </c>
      <c r="J427" s="14" t="s">
        <v>48</v>
      </c>
      <c r="K427" s="24" t="s">
        <v>779</v>
      </c>
    </row>
    <row r="428" spans="1:11" ht="38.1" customHeight="1">
      <c r="A428" s="9"/>
      <c r="B428" s="24" t="s">
        <v>773</v>
      </c>
      <c r="C428" s="24" t="s">
        <v>804</v>
      </c>
      <c r="D428" s="24" t="s">
        <v>460</v>
      </c>
      <c r="E428" s="30">
        <v>9254162</v>
      </c>
      <c r="F428" s="30">
        <v>9254162</v>
      </c>
      <c r="G428" s="88">
        <v>0</v>
      </c>
      <c r="H428" s="14" t="s">
        <v>776</v>
      </c>
      <c r="I428" s="92">
        <f t="shared" si="7"/>
        <v>0</v>
      </c>
      <c r="J428" s="14" t="s">
        <v>805</v>
      </c>
      <c r="K428" s="24" t="s">
        <v>806</v>
      </c>
    </row>
    <row r="429" spans="1:11" ht="38.1" customHeight="1">
      <c r="A429" s="9"/>
      <c r="B429" s="24" t="s">
        <v>773</v>
      </c>
      <c r="C429" s="24" t="s">
        <v>807</v>
      </c>
      <c r="D429" s="24" t="s">
        <v>808</v>
      </c>
      <c r="E429" s="30">
        <v>8730761.6500000004</v>
      </c>
      <c r="F429" s="30">
        <v>5576237.25</v>
      </c>
      <c r="G429" s="88">
        <v>6119475.5</v>
      </c>
      <c r="H429" s="14" t="s">
        <v>776</v>
      </c>
      <c r="I429" s="92">
        <f t="shared" si="7"/>
        <v>1.0974202182663588</v>
      </c>
      <c r="J429" s="14" t="s">
        <v>48</v>
      </c>
      <c r="K429" s="24" t="s">
        <v>794</v>
      </c>
    </row>
    <row r="430" spans="1:11" ht="38.1" customHeight="1">
      <c r="A430" s="9"/>
      <c r="B430" s="24" t="s">
        <v>773</v>
      </c>
      <c r="C430" s="24" t="s">
        <v>809</v>
      </c>
      <c r="D430" s="24" t="s">
        <v>638</v>
      </c>
      <c r="E430" s="30">
        <v>2499800</v>
      </c>
      <c r="F430" s="30">
        <v>2500000</v>
      </c>
      <c r="G430" s="88">
        <v>2498965.5</v>
      </c>
      <c r="H430" s="14" t="s">
        <v>776</v>
      </c>
      <c r="I430" s="92">
        <f t="shared" si="7"/>
        <v>0.99958619999999998</v>
      </c>
      <c r="J430" s="14" t="s">
        <v>48</v>
      </c>
      <c r="K430" s="24" t="s">
        <v>799</v>
      </c>
    </row>
    <row r="431" spans="1:11" ht="38.1" customHeight="1">
      <c r="A431" s="9"/>
      <c r="B431" s="24" t="s">
        <v>773</v>
      </c>
      <c r="C431" s="24" t="s">
        <v>810</v>
      </c>
      <c r="D431" s="24" t="s">
        <v>517</v>
      </c>
      <c r="E431" s="30">
        <v>1948220</v>
      </c>
      <c r="F431" s="30">
        <v>1857815</v>
      </c>
      <c r="G431" s="88">
        <v>1806035.3</v>
      </c>
      <c r="H431" s="14" t="s">
        <v>776</v>
      </c>
      <c r="I431" s="92">
        <f t="shared" si="7"/>
        <v>0.97212871033983472</v>
      </c>
      <c r="J431" s="14" t="s">
        <v>48</v>
      </c>
      <c r="K431" s="24" t="s">
        <v>799</v>
      </c>
    </row>
    <row r="432" spans="1:11" ht="38.1" customHeight="1">
      <c r="A432" s="9"/>
      <c r="B432" s="24" t="s">
        <v>773</v>
      </c>
      <c r="C432" s="24" t="s">
        <v>811</v>
      </c>
      <c r="D432" s="24" t="s">
        <v>517</v>
      </c>
      <c r="E432" s="30">
        <v>5493065.1600000001</v>
      </c>
      <c r="F432" s="30">
        <v>5500000</v>
      </c>
      <c r="G432" s="88">
        <v>4105372.25</v>
      </c>
      <c r="H432" s="14" t="s">
        <v>776</v>
      </c>
      <c r="I432" s="92">
        <f t="shared" si="7"/>
        <v>0.74643131818181818</v>
      </c>
      <c r="J432" s="14" t="s">
        <v>48</v>
      </c>
      <c r="K432" s="24"/>
    </row>
    <row r="433" spans="1:11" ht="38.1" customHeight="1">
      <c r="A433" s="9"/>
      <c r="B433" s="24" t="s">
        <v>773</v>
      </c>
      <c r="C433" s="24" t="s">
        <v>812</v>
      </c>
      <c r="D433" s="24" t="s">
        <v>517</v>
      </c>
      <c r="E433" s="30">
        <v>4999309.54</v>
      </c>
      <c r="F433" s="30">
        <v>5000000</v>
      </c>
      <c r="G433" s="88">
        <v>0</v>
      </c>
      <c r="H433" s="14" t="s">
        <v>776</v>
      </c>
      <c r="I433" s="92">
        <f t="shared" si="7"/>
        <v>0</v>
      </c>
      <c r="J433" s="14" t="s">
        <v>48</v>
      </c>
      <c r="K433" s="24" t="s">
        <v>794</v>
      </c>
    </row>
    <row r="434" spans="1:11" ht="38.1" customHeight="1">
      <c r="A434" s="9"/>
      <c r="B434" s="24" t="s">
        <v>773</v>
      </c>
      <c r="C434" s="24" t="s">
        <v>813</v>
      </c>
      <c r="D434" s="24" t="s">
        <v>792</v>
      </c>
      <c r="E434" s="30">
        <v>4299957.5999999996</v>
      </c>
      <c r="F434" s="30">
        <v>9299168</v>
      </c>
      <c r="G434" s="88">
        <v>4299957.5999999996</v>
      </c>
      <c r="H434" s="14" t="s">
        <v>776</v>
      </c>
      <c r="I434" s="92">
        <f t="shared" si="7"/>
        <v>0.46240239987061205</v>
      </c>
      <c r="J434" s="14" t="s">
        <v>48</v>
      </c>
      <c r="K434" s="24" t="s">
        <v>799</v>
      </c>
    </row>
    <row r="435" spans="1:11" ht="38.1" customHeight="1">
      <c r="A435" s="9"/>
      <c r="B435" s="24" t="s">
        <v>773</v>
      </c>
      <c r="C435" s="24" t="s">
        <v>813</v>
      </c>
      <c r="D435" s="24" t="s">
        <v>792</v>
      </c>
      <c r="E435" s="30">
        <v>2681057.2999999998</v>
      </c>
      <c r="F435" s="30">
        <v>2681057.2999999998</v>
      </c>
      <c r="G435" s="88">
        <v>2681057.2999999998</v>
      </c>
      <c r="H435" s="14" t="s">
        <v>776</v>
      </c>
      <c r="I435" s="92">
        <f t="shared" si="7"/>
        <v>1</v>
      </c>
      <c r="J435" s="14" t="s">
        <v>48</v>
      </c>
      <c r="K435" s="24" t="s">
        <v>799</v>
      </c>
    </row>
    <row r="436" spans="1:11" ht="38.1" customHeight="1">
      <c r="A436" s="9"/>
      <c r="B436" s="24" t="s">
        <v>773</v>
      </c>
      <c r="C436" s="24" t="s">
        <v>814</v>
      </c>
      <c r="D436" s="24" t="s">
        <v>775</v>
      </c>
      <c r="E436" s="30">
        <v>4148547.15</v>
      </c>
      <c r="F436" s="30">
        <v>15900000</v>
      </c>
      <c r="G436" s="88">
        <v>4148547.15</v>
      </c>
      <c r="H436" s="14" t="s">
        <v>776</v>
      </c>
      <c r="I436" s="92">
        <f t="shared" si="7"/>
        <v>0.26091491509433962</v>
      </c>
      <c r="J436" s="14" t="s">
        <v>48</v>
      </c>
      <c r="K436" s="24" t="s">
        <v>799</v>
      </c>
    </row>
    <row r="437" spans="1:11" ht="38.1" customHeight="1">
      <c r="A437" s="9"/>
      <c r="B437" s="24" t="s">
        <v>773</v>
      </c>
      <c r="C437" s="24" t="s">
        <v>814</v>
      </c>
      <c r="D437" s="24" t="s">
        <v>775</v>
      </c>
      <c r="E437" s="30">
        <v>11801289.689999999</v>
      </c>
      <c r="F437" s="30">
        <v>11801289.689999999</v>
      </c>
      <c r="G437" s="88">
        <v>8151452.8499999996</v>
      </c>
      <c r="H437" s="14" t="s">
        <v>776</v>
      </c>
      <c r="I437" s="92">
        <f t="shared" si="7"/>
        <v>0.69072559560225488</v>
      </c>
      <c r="J437" s="14" t="s">
        <v>48</v>
      </c>
      <c r="K437" s="24" t="s">
        <v>799</v>
      </c>
    </row>
    <row r="438" spans="1:11" ht="38.1" customHeight="1">
      <c r="A438" s="9"/>
      <c r="B438" s="24" t="s">
        <v>773</v>
      </c>
      <c r="C438" s="24" t="s">
        <v>815</v>
      </c>
      <c r="D438" s="24" t="s">
        <v>803</v>
      </c>
      <c r="E438" s="30">
        <v>1963880</v>
      </c>
      <c r="F438" s="30">
        <v>1981440</v>
      </c>
      <c r="G438" s="88">
        <v>1945320</v>
      </c>
      <c r="H438" s="14" t="s">
        <v>776</v>
      </c>
      <c r="I438" s="92">
        <f t="shared" si="7"/>
        <v>0.98177083333333337</v>
      </c>
      <c r="J438" s="14" t="s">
        <v>48</v>
      </c>
      <c r="K438" s="24" t="s">
        <v>799</v>
      </c>
    </row>
    <row r="439" spans="1:11" ht="38.1" customHeight="1">
      <c r="A439" s="9"/>
      <c r="B439" s="24" t="s">
        <v>773</v>
      </c>
      <c r="C439" s="24" t="s">
        <v>816</v>
      </c>
      <c r="D439" s="24" t="s">
        <v>817</v>
      </c>
      <c r="E439" s="30">
        <v>5995274</v>
      </c>
      <c r="F439" s="30">
        <v>5961604</v>
      </c>
      <c r="G439" s="88">
        <v>5956878.4000000004</v>
      </c>
      <c r="H439" s="14" t="s">
        <v>776</v>
      </c>
      <c r="I439" s="92">
        <f t="shared" si="7"/>
        <v>0.99920732742396179</v>
      </c>
      <c r="J439" s="14" t="s">
        <v>48</v>
      </c>
      <c r="K439" s="24" t="s">
        <v>799</v>
      </c>
    </row>
    <row r="440" spans="1:11" ht="38.1" customHeight="1">
      <c r="A440" s="9"/>
      <c r="B440" s="24" t="s">
        <v>773</v>
      </c>
      <c r="C440" s="24" t="s">
        <v>818</v>
      </c>
      <c r="D440" s="24" t="s">
        <v>817</v>
      </c>
      <c r="E440" s="30">
        <v>4933271.2</v>
      </c>
      <c r="F440" s="30">
        <v>4917317</v>
      </c>
      <c r="G440" s="88">
        <v>4850588.7</v>
      </c>
      <c r="H440" s="14" t="s">
        <v>776</v>
      </c>
      <c r="I440" s="92">
        <f t="shared" si="7"/>
        <v>0.98642993730117468</v>
      </c>
      <c r="J440" s="14" t="s">
        <v>48</v>
      </c>
      <c r="K440" s="24" t="s">
        <v>799</v>
      </c>
    </row>
    <row r="441" spans="1:11" ht="38.1" customHeight="1">
      <c r="A441" s="9"/>
      <c r="B441" s="24" t="s">
        <v>773</v>
      </c>
      <c r="C441" s="24" t="s">
        <v>819</v>
      </c>
      <c r="D441" s="24" t="s">
        <v>820</v>
      </c>
      <c r="E441" s="30">
        <v>3994170</v>
      </c>
      <c r="F441" s="30">
        <v>4000000</v>
      </c>
      <c r="G441" s="88">
        <v>3994170</v>
      </c>
      <c r="H441" s="14" t="s">
        <v>776</v>
      </c>
      <c r="I441" s="92">
        <f t="shared" si="7"/>
        <v>0.9985425</v>
      </c>
      <c r="J441" s="14" t="s">
        <v>48</v>
      </c>
      <c r="K441" s="24" t="s">
        <v>799</v>
      </c>
    </row>
    <row r="442" spans="1:11" ht="38.1" customHeight="1">
      <c r="A442" s="9"/>
      <c r="B442" s="24" t="s">
        <v>773</v>
      </c>
      <c r="C442" s="24" t="s">
        <v>821</v>
      </c>
      <c r="D442" s="24" t="s">
        <v>822</v>
      </c>
      <c r="E442" s="30">
        <v>1900000</v>
      </c>
      <c r="F442" s="30">
        <v>2000000</v>
      </c>
      <c r="G442" s="88">
        <v>1900000</v>
      </c>
      <c r="H442" s="14" t="s">
        <v>776</v>
      </c>
      <c r="I442" s="92">
        <f t="shared" si="7"/>
        <v>0.95</v>
      </c>
      <c r="J442" s="14" t="s">
        <v>48</v>
      </c>
      <c r="K442" s="24" t="s">
        <v>799</v>
      </c>
    </row>
    <row r="443" spans="1:11" ht="38.1" customHeight="1">
      <c r="A443" s="9"/>
      <c r="B443" s="24" t="s">
        <v>773</v>
      </c>
      <c r="C443" s="24" t="s">
        <v>823</v>
      </c>
      <c r="D443" s="24" t="s">
        <v>366</v>
      </c>
      <c r="E443" s="30">
        <v>4000000</v>
      </c>
      <c r="F443" s="30">
        <v>4000000</v>
      </c>
      <c r="G443" s="88">
        <v>0</v>
      </c>
      <c r="H443" s="14" t="s">
        <v>776</v>
      </c>
      <c r="I443" s="92">
        <f t="shared" si="7"/>
        <v>0</v>
      </c>
      <c r="J443" s="14" t="s">
        <v>48</v>
      </c>
      <c r="K443" s="24" t="s">
        <v>824</v>
      </c>
    </row>
    <row r="444" spans="1:11" ht="38.1" customHeight="1">
      <c r="A444" s="9"/>
      <c r="B444" s="24" t="s">
        <v>773</v>
      </c>
      <c r="C444" s="24" t="s">
        <v>825</v>
      </c>
      <c r="D444" s="24" t="s">
        <v>817</v>
      </c>
      <c r="E444" s="30">
        <v>1999376</v>
      </c>
      <c r="F444" s="30">
        <v>2000000</v>
      </c>
      <c r="G444" s="88">
        <v>1998378.4</v>
      </c>
      <c r="H444" s="14" t="s">
        <v>776</v>
      </c>
      <c r="I444" s="92">
        <f t="shared" si="7"/>
        <v>0.9991892</v>
      </c>
      <c r="J444" s="14" t="s">
        <v>48</v>
      </c>
      <c r="K444" s="24" t="s">
        <v>799</v>
      </c>
    </row>
    <row r="445" spans="1:11" ht="38.1" customHeight="1">
      <c r="A445" s="9"/>
      <c r="B445" s="24" t="s">
        <v>773</v>
      </c>
      <c r="C445" s="24" t="s">
        <v>826</v>
      </c>
      <c r="D445" s="24" t="s">
        <v>827</v>
      </c>
      <c r="E445" s="30">
        <v>1224087.7999999998</v>
      </c>
      <c r="F445" s="30">
        <v>1224087.7999999998</v>
      </c>
      <c r="G445" s="88">
        <v>0</v>
      </c>
      <c r="H445" s="14" t="s">
        <v>776</v>
      </c>
      <c r="I445" s="92">
        <f t="shared" si="7"/>
        <v>0</v>
      </c>
      <c r="J445" s="14" t="s">
        <v>805</v>
      </c>
      <c r="K445" s="24" t="s">
        <v>799</v>
      </c>
    </row>
    <row r="446" spans="1:11" ht="38.1" customHeight="1">
      <c r="A446" s="9"/>
      <c r="B446" s="24" t="s">
        <v>773</v>
      </c>
      <c r="C446" s="24" t="s">
        <v>828</v>
      </c>
      <c r="D446" s="24" t="s">
        <v>517</v>
      </c>
      <c r="E446" s="30">
        <v>5605700</v>
      </c>
      <c r="F446" s="30">
        <v>5700000</v>
      </c>
      <c r="G446" s="88">
        <v>4763060</v>
      </c>
      <c r="H446" s="14" t="s">
        <v>776</v>
      </c>
      <c r="I446" s="92">
        <f t="shared" si="7"/>
        <v>0.83562456140350883</v>
      </c>
      <c r="J446" s="14" t="s">
        <v>805</v>
      </c>
      <c r="K446" s="24" t="s">
        <v>799</v>
      </c>
    </row>
    <row r="447" spans="1:11" ht="38.1" customHeight="1">
      <c r="A447" s="9"/>
      <c r="B447" s="24" t="s">
        <v>773</v>
      </c>
      <c r="C447" s="24" t="s">
        <v>829</v>
      </c>
      <c r="D447" s="24" t="s">
        <v>792</v>
      </c>
      <c r="E447" s="30">
        <v>101167.20000000019</v>
      </c>
      <c r="F447" s="30">
        <v>101167.20000000019</v>
      </c>
      <c r="G447" s="88">
        <v>0</v>
      </c>
      <c r="H447" s="14" t="s">
        <v>776</v>
      </c>
      <c r="I447" s="92">
        <f t="shared" si="7"/>
        <v>0</v>
      </c>
      <c r="J447" s="14" t="s">
        <v>805</v>
      </c>
      <c r="K447" s="24" t="s">
        <v>799</v>
      </c>
    </row>
    <row r="448" spans="1:11" ht="38.1" customHeight="1">
      <c r="A448" s="9"/>
      <c r="B448" s="24" t="s">
        <v>773</v>
      </c>
      <c r="C448" s="24" t="s">
        <v>830</v>
      </c>
      <c r="D448" s="24" t="s">
        <v>775</v>
      </c>
      <c r="E448" s="30">
        <v>5000706.0599999996</v>
      </c>
      <c r="F448" s="30">
        <v>5028242</v>
      </c>
      <c r="G448" s="88">
        <v>4971910.8</v>
      </c>
      <c r="H448" s="14" t="s">
        <v>776</v>
      </c>
      <c r="I448" s="92">
        <f t="shared" si="7"/>
        <v>0.98879703880600811</v>
      </c>
      <c r="J448" s="14" t="s">
        <v>805</v>
      </c>
      <c r="K448" s="24" t="s">
        <v>799</v>
      </c>
    </row>
    <row r="449" spans="1:11" ht="38.1" customHeight="1">
      <c r="A449" s="9"/>
      <c r="B449" s="24" t="s">
        <v>773</v>
      </c>
      <c r="C449" s="24" t="s">
        <v>831</v>
      </c>
      <c r="D449" s="24" t="s">
        <v>832</v>
      </c>
      <c r="E449" s="30">
        <v>4566483.84</v>
      </c>
      <c r="F449" s="30">
        <v>5700000</v>
      </c>
      <c r="G449" s="88">
        <v>4543138.8499999996</v>
      </c>
      <c r="H449" s="14" t="s">
        <v>776</v>
      </c>
      <c r="I449" s="92">
        <f t="shared" si="7"/>
        <v>0.79704190350877191</v>
      </c>
      <c r="J449" s="14" t="s">
        <v>805</v>
      </c>
      <c r="K449" s="24" t="s">
        <v>799</v>
      </c>
    </row>
    <row r="450" spans="1:11" ht="38.1" customHeight="1">
      <c r="A450" s="9"/>
      <c r="B450" s="24" t="s">
        <v>773</v>
      </c>
      <c r="C450" s="24" t="s">
        <v>833</v>
      </c>
      <c r="D450" s="24" t="s">
        <v>460</v>
      </c>
      <c r="E450" s="30">
        <v>206298</v>
      </c>
      <c r="F450" s="30">
        <v>206298</v>
      </c>
      <c r="G450" s="88">
        <v>0</v>
      </c>
      <c r="H450" s="14" t="s">
        <v>776</v>
      </c>
      <c r="I450" s="92">
        <f t="shared" si="7"/>
        <v>0</v>
      </c>
      <c r="J450" s="14" t="s">
        <v>805</v>
      </c>
      <c r="K450" s="24" t="s">
        <v>799</v>
      </c>
    </row>
    <row r="451" spans="1:11" ht="38.1" customHeight="1">
      <c r="A451" s="9"/>
      <c r="B451" s="24" t="s">
        <v>773</v>
      </c>
      <c r="C451" s="24" t="s">
        <v>834</v>
      </c>
      <c r="D451" s="24" t="s">
        <v>754</v>
      </c>
      <c r="E451" s="30">
        <v>2174888</v>
      </c>
      <c r="F451" s="30">
        <v>2174887.6</v>
      </c>
      <c r="G451" s="88">
        <v>0</v>
      </c>
      <c r="H451" s="14" t="s">
        <v>776</v>
      </c>
      <c r="I451" s="92">
        <f t="shared" si="7"/>
        <v>0</v>
      </c>
      <c r="J451" s="14" t="s">
        <v>805</v>
      </c>
      <c r="K451" s="24" t="s">
        <v>799</v>
      </c>
    </row>
    <row r="452" spans="1:11" ht="38.1" customHeight="1">
      <c r="A452" s="9"/>
      <c r="B452" s="24" t="s">
        <v>773</v>
      </c>
      <c r="C452" s="24" t="s">
        <v>835</v>
      </c>
      <c r="D452" s="24" t="s">
        <v>801</v>
      </c>
      <c r="E452" s="30">
        <v>1934582</v>
      </c>
      <c r="F452" s="30">
        <v>1934582</v>
      </c>
      <c r="G452" s="88">
        <v>0</v>
      </c>
      <c r="H452" s="14" t="s">
        <v>776</v>
      </c>
      <c r="I452" s="92">
        <f t="shared" si="7"/>
        <v>0</v>
      </c>
      <c r="J452" s="14" t="s">
        <v>805</v>
      </c>
      <c r="K452" s="24" t="s">
        <v>799</v>
      </c>
    </row>
    <row r="453" spans="1:11" ht="38.1" customHeight="1">
      <c r="A453" s="9"/>
      <c r="B453" s="24" t="s">
        <v>773</v>
      </c>
      <c r="C453" s="24" t="s">
        <v>836</v>
      </c>
      <c r="D453" s="24" t="s">
        <v>817</v>
      </c>
      <c r="E453" s="30">
        <v>1701596</v>
      </c>
      <c r="F453" s="30">
        <v>1701596</v>
      </c>
      <c r="G453" s="88">
        <v>0</v>
      </c>
      <c r="H453" s="14" t="s">
        <v>776</v>
      </c>
      <c r="I453" s="92">
        <f t="shared" si="7"/>
        <v>0</v>
      </c>
      <c r="J453" s="14" t="s">
        <v>805</v>
      </c>
      <c r="K453" s="24" t="s">
        <v>799</v>
      </c>
    </row>
    <row r="454" spans="1:11" ht="38.1" customHeight="1">
      <c r="A454" s="9"/>
      <c r="B454" s="24" t="s">
        <v>773</v>
      </c>
      <c r="C454" s="24" t="s">
        <v>837</v>
      </c>
      <c r="D454" s="24" t="s">
        <v>680</v>
      </c>
      <c r="E454" s="30">
        <v>5409544</v>
      </c>
      <c r="F454" s="30">
        <v>5700000</v>
      </c>
      <c r="G454" s="88">
        <v>5378224</v>
      </c>
      <c r="H454" s="14" t="s">
        <v>776</v>
      </c>
      <c r="I454" s="92">
        <f t="shared" si="7"/>
        <v>0.94354807017543862</v>
      </c>
      <c r="J454" s="14" t="s">
        <v>805</v>
      </c>
      <c r="K454" s="24" t="s">
        <v>799</v>
      </c>
    </row>
    <row r="455" spans="1:11" ht="38.1" customHeight="1">
      <c r="A455" s="9"/>
      <c r="B455" s="24" t="s">
        <v>773</v>
      </c>
      <c r="C455" s="24" t="s">
        <v>838</v>
      </c>
      <c r="D455" s="24" t="s">
        <v>839</v>
      </c>
      <c r="E455" s="30">
        <v>5349340</v>
      </c>
      <c r="F455" s="30">
        <v>5700000</v>
      </c>
      <c r="G455" s="88">
        <v>5349340</v>
      </c>
      <c r="H455" s="14" t="s">
        <v>776</v>
      </c>
      <c r="I455" s="92">
        <f t="shared" si="7"/>
        <v>0.93848070175438592</v>
      </c>
      <c r="J455" s="14" t="s">
        <v>805</v>
      </c>
      <c r="K455" s="24" t="s">
        <v>799</v>
      </c>
    </row>
    <row r="456" spans="1:11" ht="38.1" customHeight="1">
      <c r="A456" s="9"/>
      <c r="B456" s="24" t="s">
        <v>773</v>
      </c>
      <c r="C456" s="24" t="s">
        <v>840</v>
      </c>
      <c r="D456" s="24" t="s">
        <v>839</v>
      </c>
      <c r="E456" s="30">
        <v>5228410</v>
      </c>
      <c r="F456" s="30">
        <v>5700000</v>
      </c>
      <c r="G456" s="88">
        <v>5224408</v>
      </c>
      <c r="H456" s="14" t="s">
        <v>776</v>
      </c>
      <c r="I456" s="92">
        <f t="shared" si="7"/>
        <v>0.91656280701754389</v>
      </c>
      <c r="J456" s="14" t="s">
        <v>805</v>
      </c>
      <c r="K456" s="24" t="s">
        <v>799</v>
      </c>
    </row>
    <row r="457" spans="1:11" ht="38.1" customHeight="1">
      <c r="A457" s="9"/>
      <c r="B457" s="24" t="s">
        <v>773</v>
      </c>
      <c r="C457" s="24" t="s">
        <v>841</v>
      </c>
      <c r="D457" s="24" t="s">
        <v>514</v>
      </c>
      <c r="E457" s="30">
        <v>3921554</v>
      </c>
      <c r="F457" s="30">
        <v>5700000</v>
      </c>
      <c r="G457" s="88">
        <v>3920684</v>
      </c>
      <c r="H457" s="14" t="s">
        <v>776</v>
      </c>
      <c r="I457" s="92">
        <f t="shared" si="7"/>
        <v>0.68783929824561407</v>
      </c>
      <c r="J457" s="14" t="s">
        <v>805</v>
      </c>
      <c r="K457" s="24" t="s">
        <v>799</v>
      </c>
    </row>
    <row r="458" spans="1:11" ht="38.1" customHeight="1">
      <c r="A458" s="9"/>
      <c r="B458" s="24" t="s">
        <v>773</v>
      </c>
      <c r="C458" s="24" t="s">
        <v>842</v>
      </c>
      <c r="D458" s="24" t="s">
        <v>661</v>
      </c>
      <c r="E458" s="30">
        <v>119791</v>
      </c>
      <c r="F458" s="30">
        <v>119791</v>
      </c>
      <c r="G458" s="88">
        <v>0</v>
      </c>
      <c r="H458" s="14" t="s">
        <v>776</v>
      </c>
      <c r="I458" s="92">
        <f t="shared" si="7"/>
        <v>0</v>
      </c>
      <c r="J458" s="14" t="s">
        <v>805</v>
      </c>
      <c r="K458" s="24" t="s">
        <v>799</v>
      </c>
    </row>
    <row r="459" spans="1:11" ht="38.1" customHeight="1">
      <c r="A459" s="9"/>
      <c r="B459" s="24" t="s">
        <v>843</v>
      </c>
      <c r="C459" s="24" t="s">
        <v>844</v>
      </c>
      <c r="D459" s="24" t="s">
        <v>517</v>
      </c>
      <c r="E459" s="30">
        <v>1583836.06</v>
      </c>
      <c r="F459" s="30">
        <v>1589760</v>
      </c>
      <c r="G459" s="88">
        <v>1574816</v>
      </c>
      <c r="H459" s="14" t="s">
        <v>776</v>
      </c>
      <c r="I459" s="92">
        <f t="shared" si="7"/>
        <v>0.99059983896940418</v>
      </c>
      <c r="J459" s="14" t="s">
        <v>48</v>
      </c>
      <c r="K459" s="24" t="s">
        <v>799</v>
      </c>
    </row>
    <row r="460" spans="1:11" ht="38.1" customHeight="1">
      <c r="A460" s="9"/>
      <c r="B460" s="24" t="s">
        <v>843</v>
      </c>
      <c r="C460" s="24" t="s">
        <v>845</v>
      </c>
      <c r="D460" s="24" t="s">
        <v>720</v>
      </c>
      <c r="E460" s="30">
        <v>1499926.8</v>
      </c>
      <c r="F460" s="30">
        <v>1500000</v>
      </c>
      <c r="G460" s="88">
        <v>1499886.4</v>
      </c>
      <c r="H460" s="14" t="s">
        <v>776</v>
      </c>
      <c r="I460" s="92">
        <f t="shared" si="7"/>
        <v>0.99992426666666656</v>
      </c>
      <c r="J460" s="14" t="s">
        <v>48</v>
      </c>
      <c r="K460" s="24" t="s">
        <v>799</v>
      </c>
    </row>
    <row r="461" spans="1:11" ht="38.1" customHeight="1">
      <c r="A461" s="9"/>
      <c r="B461" s="24" t="s">
        <v>843</v>
      </c>
      <c r="C461" s="24" t="s">
        <v>846</v>
      </c>
      <c r="D461" s="24" t="s">
        <v>827</v>
      </c>
      <c r="E461" s="30">
        <v>1499880</v>
      </c>
      <c r="F461" s="30">
        <v>1500000</v>
      </c>
      <c r="G461" s="88">
        <v>1496040.75</v>
      </c>
      <c r="H461" s="14" t="s">
        <v>776</v>
      </c>
      <c r="I461" s="92">
        <f t="shared" si="7"/>
        <v>0.99736049999999998</v>
      </c>
      <c r="J461" s="14" t="s">
        <v>48</v>
      </c>
      <c r="K461" s="24" t="s">
        <v>799</v>
      </c>
    </row>
    <row r="462" spans="1:11" ht="38.1" customHeight="1">
      <c r="A462" s="9"/>
      <c r="B462" s="24" t="s">
        <v>843</v>
      </c>
      <c r="C462" s="24" t="s">
        <v>847</v>
      </c>
      <c r="D462" s="24" t="s">
        <v>827</v>
      </c>
      <c r="E462" s="30">
        <v>1496400</v>
      </c>
      <c r="F462" s="30">
        <v>1500000</v>
      </c>
      <c r="G462" s="88">
        <v>1496040.75</v>
      </c>
      <c r="H462" s="14" t="s">
        <v>776</v>
      </c>
      <c r="I462" s="92">
        <f t="shared" si="7"/>
        <v>0.99736049999999998</v>
      </c>
      <c r="J462" s="14" t="s">
        <v>48</v>
      </c>
      <c r="K462" s="24" t="s">
        <v>799</v>
      </c>
    </row>
    <row r="463" spans="1:11" ht="38.1" customHeight="1">
      <c r="A463" s="9"/>
      <c r="B463" s="24" t="s">
        <v>843</v>
      </c>
      <c r="C463" s="24" t="s">
        <v>848</v>
      </c>
      <c r="D463" s="24" t="s">
        <v>460</v>
      </c>
      <c r="E463" s="30">
        <v>1498293.12</v>
      </c>
      <c r="F463" s="30">
        <v>1483828</v>
      </c>
      <c r="G463" s="88">
        <v>1482120.4</v>
      </c>
      <c r="H463" s="14" t="s">
        <v>776</v>
      </c>
      <c r="I463" s="92">
        <f t="shared" si="7"/>
        <v>0.99884919276358175</v>
      </c>
      <c r="J463" s="14" t="s">
        <v>48</v>
      </c>
      <c r="K463" s="24" t="s">
        <v>799</v>
      </c>
    </row>
    <row r="464" spans="1:11" ht="38.1" customHeight="1">
      <c r="A464" s="9"/>
      <c r="B464" s="24" t="s">
        <v>843</v>
      </c>
      <c r="C464" s="24" t="s">
        <v>849</v>
      </c>
      <c r="D464" s="24" t="s">
        <v>775</v>
      </c>
      <c r="E464" s="30">
        <v>1998000</v>
      </c>
      <c r="F464" s="30">
        <v>2000000</v>
      </c>
      <c r="G464" s="88">
        <v>1998000</v>
      </c>
      <c r="H464" s="14" t="s">
        <v>776</v>
      </c>
      <c r="I464" s="92">
        <f t="shared" si="7"/>
        <v>0.999</v>
      </c>
      <c r="J464" s="14" t="s">
        <v>48</v>
      </c>
      <c r="K464" s="24" t="s">
        <v>799</v>
      </c>
    </row>
    <row r="465" spans="1:11" ht="38.1" customHeight="1">
      <c r="A465" s="9"/>
      <c r="B465" s="24" t="s">
        <v>843</v>
      </c>
      <c r="C465" s="24" t="s">
        <v>850</v>
      </c>
      <c r="D465" s="24" t="s">
        <v>827</v>
      </c>
      <c r="E465" s="30">
        <v>6874276</v>
      </c>
      <c r="F465" s="30">
        <v>6814958</v>
      </c>
      <c r="G465" s="88">
        <v>6814957.4000000004</v>
      </c>
      <c r="H465" s="14" t="s">
        <v>776</v>
      </c>
      <c r="I465" s="92">
        <f t="shared" si="7"/>
        <v>0.99999991195837168</v>
      </c>
      <c r="J465" s="14" t="s">
        <v>48</v>
      </c>
      <c r="K465" s="24" t="s">
        <v>799</v>
      </c>
    </row>
    <row r="466" spans="1:11" ht="38.1" customHeight="1">
      <c r="A466" s="9"/>
      <c r="B466" s="24" t="s">
        <v>843</v>
      </c>
      <c r="C466" s="24" t="s">
        <v>851</v>
      </c>
      <c r="D466" s="24" t="s">
        <v>638</v>
      </c>
      <c r="E466" s="30">
        <v>7888394.4000000004</v>
      </c>
      <c r="F466" s="30">
        <v>7888394</v>
      </c>
      <c r="G466" s="88">
        <v>7885007.2000000002</v>
      </c>
      <c r="H466" s="14" t="s">
        <v>776</v>
      </c>
      <c r="I466" s="92">
        <f t="shared" si="7"/>
        <v>0.99957066039044196</v>
      </c>
      <c r="J466" s="14" t="s">
        <v>48</v>
      </c>
      <c r="K466" s="24" t="s">
        <v>799</v>
      </c>
    </row>
    <row r="467" spans="1:11" ht="38.1" customHeight="1">
      <c r="A467" s="9"/>
      <c r="B467" s="24" t="s">
        <v>843</v>
      </c>
      <c r="C467" s="24" t="s">
        <v>852</v>
      </c>
      <c r="D467" s="24" t="s">
        <v>517</v>
      </c>
      <c r="E467" s="30">
        <v>9530110</v>
      </c>
      <c r="F467" s="30">
        <v>9381537</v>
      </c>
      <c r="G467" s="88">
        <v>9381536.5500000007</v>
      </c>
      <c r="H467" s="14" t="s">
        <v>776</v>
      </c>
      <c r="I467" s="92">
        <f t="shared" si="7"/>
        <v>0.99999995203344616</v>
      </c>
      <c r="J467" s="14" t="s">
        <v>48</v>
      </c>
      <c r="K467" s="24" t="s">
        <v>799</v>
      </c>
    </row>
    <row r="468" spans="1:11" ht="38.1" customHeight="1">
      <c r="A468" s="9"/>
      <c r="B468" s="24" t="s">
        <v>843</v>
      </c>
      <c r="C468" s="24" t="s">
        <v>853</v>
      </c>
      <c r="D468" s="24" t="s">
        <v>638</v>
      </c>
      <c r="E468" s="30">
        <v>2915660</v>
      </c>
      <c r="F468" s="30">
        <v>3000000</v>
      </c>
      <c r="G468" s="88">
        <v>0</v>
      </c>
      <c r="H468" s="14" t="s">
        <v>776</v>
      </c>
      <c r="I468" s="92">
        <f t="shared" si="7"/>
        <v>0</v>
      </c>
      <c r="J468" s="14" t="s">
        <v>48</v>
      </c>
      <c r="K468" s="24" t="s">
        <v>799</v>
      </c>
    </row>
    <row r="469" spans="1:11" ht="38.1" customHeight="1">
      <c r="A469" s="9"/>
      <c r="B469" s="24" t="s">
        <v>843</v>
      </c>
      <c r="C469" s="24" t="s">
        <v>854</v>
      </c>
      <c r="D469" s="24" t="s">
        <v>832</v>
      </c>
      <c r="E469" s="30">
        <v>5853086</v>
      </c>
      <c r="F469" s="30">
        <v>5853086</v>
      </c>
      <c r="G469" s="88">
        <v>5844938.4000000004</v>
      </c>
      <c r="H469" s="14" t="s">
        <v>776</v>
      </c>
      <c r="I469" s="92">
        <f t="shared" si="7"/>
        <v>0.99860798218239066</v>
      </c>
      <c r="J469" s="14" t="s">
        <v>48</v>
      </c>
      <c r="K469" s="24" t="s">
        <v>799</v>
      </c>
    </row>
    <row r="470" spans="1:11" ht="38.1" customHeight="1">
      <c r="A470" s="9"/>
      <c r="B470" s="24" t="s">
        <v>843</v>
      </c>
      <c r="C470" s="24" t="s">
        <v>855</v>
      </c>
      <c r="D470" s="24" t="s">
        <v>803</v>
      </c>
      <c r="E470" s="30">
        <v>6731712</v>
      </c>
      <c r="F470" s="30">
        <v>6731712</v>
      </c>
      <c r="G470" s="88">
        <v>6724984</v>
      </c>
      <c r="H470" s="14" t="s">
        <v>776</v>
      </c>
      <c r="I470" s="92">
        <f t="shared" si="7"/>
        <v>0.99900055141990629</v>
      </c>
      <c r="J470" s="14" t="s">
        <v>48</v>
      </c>
      <c r="K470" s="24" t="s">
        <v>799</v>
      </c>
    </row>
    <row r="471" spans="1:11" ht="38.1" customHeight="1">
      <c r="A471" s="9"/>
      <c r="B471" s="24" t="s">
        <v>773</v>
      </c>
      <c r="C471" s="24" t="s">
        <v>856</v>
      </c>
      <c r="D471" s="24" t="s">
        <v>817</v>
      </c>
      <c r="E471" s="30">
        <v>3191150</v>
      </c>
      <c r="F471" s="30">
        <v>3200000</v>
      </c>
      <c r="G471" s="88">
        <v>3013000</v>
      </c>
      <c r="H471" s="14" t="s">
        <v>776</v>
      </c>
      <c r="I471" s="92">
        <f t="shared" si="7"/>
        <v>0.94156249999999997</v>
      </c>
      <c r="J471" s="14" t="s">
        <v>48</v>
      </c>
      <c r="K471" s="24" t="s">
        <v>799</v>
      </c>
    </row>
    <row r="472" spans="1:11" ht="38.1" customHeight="1">
      <c r="A472" s="9"/>
      <c r="B472" s="24" t="s">
        <v>773</v>
      </c>
      <c r="C472" s="24" t="s">
        <v>857</v>
      </c>
      <c r="D472" s="24" t="s">
        <v>661</v>
      </c>
      <c r="E472" s="30">
        <v>4995888</v>
      </c>
      <c r="F472" s="30">
        <v>5000000</v>
      </c>
      <c r="G472" s="88">
        <v>4994554</v>
      </c>
      <c r="H472" s="14" t="s">
        <v>776</v>
      </c>
      <c r="I472" s="92">
        <f t="shared" si="7"/>
        <v>0.99891079999999999</v>
      </c>
      <c r="J472" s="14" t="s">
        <v>48</v>
      </c>
      <c r="K472" s="24" t="s">
        <v>799</v>
      </c>
    </row>
    <row r="473" spans="1:11" ht="38.1" customHeight="1">
      <c r="A473" s="9"/>
      <c r="B473" s="24" t="s">
        <v>773</v>
      </c>
      <c r="C473" s="24" t="s">
        <v>858</v>
      </c>
      <c r="D473" s="24" t="s">
        <v>859</v>
      </c>
      <c r="E473" s="30">
        <v>5840600</v>
      </c>
      <c r="F473" s="30">
        <v>5840600</v>
      </c>
      <c r="G473" s="88">
        <v>0</v>
      </c>
      <c r="H473" s="14" t="s">
        <v>776</v>
      </c>
      <c r="I473" s="92">
        <f t="shared" si="7"/>
        <v>0</v>
      </c>
      <c r="J473" s="14" t="s">
        <v>48</v>
      </c>
      <c r="K473" s="24" t="s">
        <v>794</v>
      </c>
    </row>
    <row r="474" spans="1:11" ht="38.1" customHeight="1">
      <c r="A474" s="9"/>
      <c r="B474" s="24" t="s">
        <v>773</v>
      </c>
      <c r="C474" s="24" t="s">
        <v>860</v>
      </c>
      <c r="D474" s="24" t="s">
        <v>720</v>
      </c>
      <c r="E474" s="30">
        <v>3998636</v>
      </c>
      <c r="F474" s="30">
        <v>4000000</v>
      </c>
      <c r="G474" s="88">
        <v>3989959.2</v>
      </c>
      <c r="H474" s="14" t="s">
        <v>776</v>
      </c>
      <c r="I474" s="92">
        <f t="shared" si="7"/>
        <v>0.99748980000000009</v>
      </c>
      <c r="J474" s="14" t="s">
        <v>48</v>
      </c>
      <c r="K474" s="24" t="s">
        <v>799</v>
      </c>
    </row>
    <row r="475" spans="1:11" ht="38.1" customHeight="1">
      <c r="A475" s="9"/>
      <c r="B475" s="24" t="s">
        <v>773</v>
      </c>
      <c r="C475" s="24" t="s">
        <v>861</v>
      </c>
      <c r="D475" s="24" t="s">
        <v>839</v>
      </c>
      <c r="E475" s="30">
        <v>7609132</v>
      </c>
      <c r="F475" s="30">
        <v>7609132</v>
      </c>
      <c r="G475" s="88">
        <v>7604380</v>
      </c>
      <c r="H475" s="14" t="s">
        <v>776</v>
      </c>
      <c r="I475" s="92">
        <f t="shared" ref="I475:I538" si="8">G475/F475</f>
        <v>0.9993754872434859</v>
      </c>
      <c r="J475" s="14" t="s">
        <v>48</v>
      </c>
      <c r="K475" s="24" t="s">
        <v>799</v>
      </c>
    </row>
    <row r="476" spans="1:11" ht="38.1" customHeight="1">
      <c r="A476" s="9"/>
      <c r="B476" s="24" t="s">
        <v>773</v>
      </c>
      <c r="C476" s="24" t="s">
        <v>862</v>
      </c>
      <c r="D476" s="24" t="s">
        <v>792</v>
      </c>
      <c r="E476" s="30">
        <v>8930509</v>
      </c>
      <c r="F476" s="30">
        <v>8930509</v>
      </c>
      <c r="G476" s="88">
        <v>8930509</v>
      </c>
      <c r="H476" s="14" t="s">
        <v>776</v>
      </c>
      <c r="I476" s="92">
        <f t="shared" si="8"/>
        <v>1</v>
      </c>
      <c r="J476" s="14" t="s">
        <v>48</v>
      </c>
      <c r="K476" s="24" t="s">
        <v>799</v>
      </c>
    </row>
    <row r="477" spans="1:11" ht="38.1" customHeight="1">
      <c r="A477" s="9"/>
      <c r="B477" s="24" t="s">
        <v>773</v>
      </c>
      <c r="C477" s="24" t="s">
        <v>863</v>
      </c>
      <c r="D477" s="24" t="s">
        <v>460</v>
      </c>
      <c r="E477" s="30">
        <v>4262427.9000000004</v>
      </c>
      <c r="F477" s="30">
        <v>4426750.2</v>
      </c>
      <c r="G477" s="88">
        <v>4262427.9000000004</v>
      </c>
      <c r="H477" s="14" t="s">
        <v>776</v>
      </c>
      <c r="I477" s="92">
        <f t="shared" si="8"/>
        <v>0.9628796989719457</v>
      </c>
      <c r="J477" s="14" t="s">
        <v>48</v>
      </c>
      <c r="K477" s="24" t="s">
        <v>799</v>
      </c>
    </row>
    <row r="478" spans="1:11" ht="38.1" customHeight="1">
      <c r="A478" s="9"/>
      <c r="B478" s="24" t="s">
        <v>773</v>
      </c>
      <c r="C478" s="24" t="s">
        <v>821</v>
      </c>
      <c r="D478" s="24" t="s">
        <v>660</v>
      </c>
      <c r="E478" s="30">
        <v>1950000</v>
      </c>
      <c r="F478" s="30">
        <v>2100000</v>
      </c>
      <c r="G478" s="88">
        <v>1950000</v>
      </c>
      <c r="H478" s="14" t="s">
        <v>776</v>
      </c>
      <c r="I478" s="92">
        <f t="shared" si="8"/>
        <v>0.9285714285714286</v>
      </c>
      <c r="J478" s="14" t="s">
        <v>48</v>
      </c>
      <c r="K478" s="24" t="s">
        <v>799</v>
      </c>
    </row>
    <row r="479" spans="1:11" ht="38.1" customHeight="1">
      <c r="A479" s="9"/>
      <c r="B479" s="24" t="s">
        <v>773</v>
      </c>
      <c r="C479" s="24" t="s">
        <v>864</v>
      </c>
      <c r="D479" s="24" t="s">
        <v>660</v>
      </c>
      <c r="E479" s="30">
        <v>4992060</v>
      </c>
      <c r="F479" s="30">
        <v>5000000</v>
      </c>
      <c r="G479" s="88">
        <v>4980889.2</v>
      </c>
      <c r="H479" s="14" t="s">
        <v>776</v>
      </c>
      <c r="I479" s="92">
        <f t="shared" si="8"/>
        <v>0.99617784000000009</v>
      </c>
      <c r="J479" s="14" t="s">
        <v>48</v>
      </c>
      <c r="K479" s="24" t="s">
        <v>799</v>
      </c>
    </row>
    <row r="480" spans="1:11" ht="38.1" customHeight="1">
      <c r="A480" s="9"/>
      <c r="B480" s="24" t="s">
        <v>773</v>
      </c>
      <c r="C480" s="24" t="s">
        <v>865</v>
      </c>
      <c r="D480" s="24" t="s">
        <v>866</v>
      </c>
      <c r="E480" s="30">
        <v>1998989.02</v>
      </c>
      <c r="F480" s="30">
        <v>2000000</v>
      </c>
      <c r="G480" s="88">
        <v>1993936</v>
      </c>
      <c r="H480" s="14" t="s">
        <v>776</v>
      </c>
      <c r="I480" s="92">
        <f t="shared" si="8"/>
        <v>0.99696799999999997</v>
      </c>
      <c r="J480" s="14" t="s">
        <v>48</v>
      </c>
      <c r="K480" s="24" t="s">
        <v>799</v>
      </c>
    </row>
    <row r="481" spans="1:11" ht="38.1" customHeight="1">
      <c r="A481" s="9"/>
      <c r="B481" s="24" t="s">
        <v>843</v>
      </c>
      <c r="C481" s="24" t="s">
        <v>867</v>
      </c>
      <c r="D481" s="24" t="s">
        <v>517</v>
      </c>
      <c r="E481" s="30">
        <v>1999692.45</v>
      </c>
      <c r="F481" s="30">
        <v>1987592</v>
      </c>
      <c r="G481" s="88">
        <v>1987284.15</v>
      </c>
      <c r="H481" s="14" t="s">
        <v>776</v>
      </c>
      <c r="I481" s="92">
        <f t="shared" si="8"/>
        <v>0.99984511408780063</v>
      </c>
      <c r="J481" s="14" t="s">
        <v>48</v>
      </c>
      <c r="K481" s="24" t="s">
        <v>799</v>
      </c>
    </row>
    <row r="482" spans="1:11" ht="38.1" customHeight="1">
      <c r="A482" s="9"/>
      <c r="B482" s="24" t="s">
        <v>843</v>
      </c>
      <c r="C482" s="24" t="s">
        <v>868</v>
      </c>
      <c r="D482" s="24" t="s">
        <v>517</v>
      </c>
      <c r="E482" s="30">
        <v>1995566</v>
      </c>
      <c r="F482" s="30">
        <v>2000000</v>
      </c>
      <c r="G482" s="88">
        <v>1987185.1</v>
      </c>
      <c r="H482" s="14" t="s">
        <v>776</v>
      </c>
      <c r="I482" s="92">
        <f t="shared" si="8"/>
        <v>0.99359255000000002</v>
      </c>
      <c r="J482" s="14" t="s">
        <v>48</v>
      </c>
      <c r="K482" s="24" t="s">
        <v>799</v>
      </c>
    </row>
    <row r="483" spans="1:11" ht="38.1" customHeight="1">
      <c r="A483" s="9"/>
      <c r="B483" s="24" t="s">
        <v>843</v>
      </c>
      <c r="C483" s="24" t="s">
        <v>869</v>
      </c>
      <c r="D483" s="24" t="s">
        <v>775</v>
      </c>
      <c r="E483" s="30">
        <v>1787050</v>
      </c>
      <c r="F483" s="30">
        <v>1769116</v>
      </c>
      <c r="G483" s="88">
        <v>1769116</v>
      </c>
      <c r="H483" s="14" t="s">
        <v>776</v>
      </c>
      <c r="I483" s="92">
        <f t="shared" si="8"/>
        <v>1</v>
      </c>
      <c r="J483" s="14" t="s">
        <v>48</v>
      </c>
      <c r="K483" s="24" t="s">
        <v>799</v>
      </c>
    </row>
    <row r="484" spans="1:11" ht="38.1" customHeight="1">
      <c r="A484" s="9"/>
      <c r="B484" s="24" t="s">
        <v>843</v>
      </c>
      <c r="C484" s="24" t="s">
        <v>870</v>
      </c>
      <c r="D484" s="24" t="s">
        <v>866</v>
      </c>
      <c r="E484" s="30">
        <v>1990518.24</v>
      </c>
      <c r="F484" s="30">
        <v>1987667</v>
      </c>
      <c r="G484" s="88">
        <v>1978185.2</v>
      </c>
      <c r="H484" s="14" t="s">
        <v>776</v>
      </c>
      <c r="I484" s="92">
        <f t="shared" si="8"/>
        <v>0.99522968384543287</v>
      </c>
      <c r="J484" s="14" t="s">
        <v>48</v>
      </c>
      <c r="K484" s="24" t="s">
        <v>799</v>
      </c>
    </row>
    <row r="485" spans="1:11" ht="38.1" customHeight="1">
      <c r="A485" s="9"/>
      <c r="B485" s="24" t="s">
        <v>843</v>
      </c>
      <c r="C485" s="24" t="s">
        <v>871</v>
      </c>
      <c r="D485" s="24" t="s">
        <v>638</v>
      </c>
      <c r="E485" s="30">
        <v>1497960.2</v>
      </c>
      <c r="F485" s="30">
        <v>1500000</v>
      </c>
      <c r="G485" s="88">
        <v>1492276.2</v>
      </c>
      <c r="H485" s="14" t="s">
        <v>776</v>
      </c>
      <c r="I485" s="92">
        <f t="shared" si="8"/>
        <v>0.99485079999999992</v>
      </c>
      <c r="J485" s="14" t="s">
        <v>48</v>
      </c>
      <c r="K485" s="24" t="s">
        <v>799</v>
      </c>
    </row>
    <row r="486" spans="1:11" ht="38.1" customHeight="1">
      <c r="A486" s="9"/>
      <c r="B486" s="24" t="s">
        <v>843</v>
      </c>
      <c r="C486" s="24" t="s">
        <v>872</v>
      </c>
      <c r="D486" s="24" t="s">
        <v>452</v>
      </c>
      <c r="E486" s="30">
        <v>1400000</v>
      </c>
      <c r="F486" s="30">
        <v>1400000</v>
      </c>
      <c r="G486" s="88">
        <v>1400000</v>
      </c>
      <c r="H486" s="14" t="s">
        <v>776</v>
      </c>
      <c r="I486" s="92">
        <f t="shared" si="8"/>
        <v>1</v>
      </c>
      <c r="J486" s="14" t="s">
        <v>48</v>
      </c>
      <c r="K486" s="24" t="s">
        <v>799</v>
      </c>
    </row>
    <row r="487" spans="1:11" ht="38.1" customHeight="1">
      <c r="A487" s="9"/>
      <c r="B487" s="24" t="s">
        <v>843</v>
      </c>
      <c r="C487" s="24" t="s">
        <v>873</v>
      </c>
      <c r="D487" s="24" t="s">
        <v>661</v>
      </c>
      <c r="E487" s="30">
        <v>1997272.69</v>
      </c>
      <c r="F487" s="30">
        <v>2000000</v>
      </c>
      <c r="G487" s="88">
        <v>1990138.7</v>
      </c>
      <c r="H487" s="14" t="s">
        <v>776</v>
      </c>
      <c r="I487" s="92">
        <f t="shared" si="8"/>
        <v>0.99506934999999996</v>
      </c>
      <c r="J487" s="14" t="s">
        <v>48</v>
      </c>
      <c r="K487" s="24" t="s">
        <v>799</v>
      </c>
    </row>
    <row r="488" spans="1:11" ht="38.1" customHeight="1">
      <c r="A488" s="9"/>
      <c r="B488" s="24" t="s">
        <v>843</v>
      </c>
      <c r="C488" s="24" t="s">
        <v>874</v>
      </c>
      <c r="D488" s="24" t="s">
        <v>839</v>
      </c>
      <c r="E488" s="30">
        <v>1999992.66</v>
      </c>
      <c r="F488" s="30">
        <v>2000000</v>
      </c>
      <c r="G488" s="88">
        <v>1990270.2</v>
      </c>
      <c r="H488" s="14" t="s">
        <v>776</v>
      </c>
      <c r="I488" s="92">
        <f t="shared" si="8"/>
        <v>0.99513509999999994</v>
      </c>
      <c r="J488" s="14" t="s">
        <v>48</v>
      </c>
      <c r="K488" s="24" t="s">
        <v>799</v>
      </c>
    </row>
    <row r="489" spans="1:11" ht="38.1" customHeight="1">
      <c r="A489" s="9"/>
      <c r="B489" s="24" t="s">
        <v>843</v>
      </c>
      <c r="C489" s="24" t="s">
        <v>875</v>
      </c>
      <c r="D489" s="24" t="s">
        <v>839</v>
      </c>
      <c r="E489" s="30">
        <v>1906926.8</v>
      </c>
      <c r="F489" s="30">
        <v>2000000</v>
      </c>
      <c r="G489" s="88">
        <v>1900180.4</v>
      </c>
      <c r="H489" s="14" t="s">
        <v>776</v>
      </c>
      <c r="I489" s="92">
        <f t="shared" si="8"/>
        <v>0.9500902</v>
      </c>
      <c r="J489" s="14" t="s">
        <v>48</v>
      </c>
      <c r="K489" s="24" t="s">
        <v>799</v>
      </c>
    </row>
    <row r="490" spans="1:11" ht="38.1" customHeight="1">
      <c r="A490" s="9"/>
      <c r="B490" s="24" t="s">
        <v>843</v>
      </c>
      <c r="C490" s="24" t="s">
        <v>876</v>
      </c>
      <c r="D490" s="24" t="s">
        <v>667</v>
      </c>
      <c r="E490" s="30">
        <v>1999279.67</v>
      </c>
      <c r="F490" s="30">
        <v>2000000</v>
      </c>
      <c r="G490" s="88">
        <v>1990479.7</v>
      </c>
      <c r="H490" s="14" t="s">
        <v>776</v>
      </c>
      <c r="I490" s="92">
        <f t="shared" si="8"/>
        <v>0.99523984999999993</v>
      </c>
      <c r="J490" s="14" t="s">
        <v>48</v>
      </c>
      <c r="K490" s="24" t="s">
        <v>799</v>
      </c>
    </row>
    <row r="491" spans="1:11" ht="38.1" customHeight="1">
      <c r="A491" s="9"/>
      <c r="B491" s="24" t="s">
        <v>843</v>
      </c>
      <c r="C491" s="24" t="s">
        <v>877</v>
      </c>
      <c r="D491" s="24" t="s">
        <v>859</v>
      </c>
      <c r="E491" s="30">
        <v>2493172.7799999998</v>
      </c>
      <c r="F491" s="30">
        <v>2500000</v>
      </c>
      <c r="G491" s="88">
        <v>2488685.9</v>
      </c>
      <c r="H491" s="14" t="s">
        <v>776</v>
      </c>
      <c r="I491" s="92">
        <f t="shared" si="8"/>
        <v>0.99547436</v>
      </c>
      <c r="J491" s="14" t="s">
        <v>48</v>
      </c>
      <c r="K491" s="24" t="s">
        <v>799</v>
      </c>
    </row>
    <row r="492" spans="1:11" ht="38.1" customHeight="1">
      <c r="A492" s="9"/>
      <c r="B492" s="24" t="s">
        <v>843</v>
      </c>
      <c r="C492" s="24" t="s">
        <v>878</v>
      </c>
      <c r="D492" s="24" t="s">
        <v>661</v>
      </c>
      <c r="E492" s="30">
        <v>266638691.75</v>
      </c>
      <c r="F492" s="30">
        <v>70000000</v>
      </c>
      <c r="G492" s="88">
        <v>0</v>
      </c>
      <c r="H492" s="14" t="s">
        <v>776</v>
      </c>
      <c r="I492" s="92">
        <f t="shared" si="8"/>
        <v>0</v>
      </c>
      <c r="J492" s="14" t="s">
        <v>48</v>
      </c>
      <c r="K492" s="24" t="s">
        <v>794</v>
      </c>
    </row>
    <row r="493" spans="1:11" ht="38.1" customHeight="1">
      <c r="A493" s="9"/>
      <c r="B493" s="24" t="s">
        <v>773</v>
      </c>
      <c r="C493" s="24" t="s">
        <v>879</v>
      </c>
      <c r="D493" s="24" t="s">
        <v>880</v>
      </c>
      <c r="E493" s="30">
        <v>97164481.150000006</v>
      </c>
      <c r="F493" s="30">
        <v>35000000</v>
      </c>
      <c r="G493" s="88">
        <v>0</v>
      </c>
      <c r="H493" s="14" t="s">
        <v>776</v>
      </c>
      <c r="I493" s="92">
        <f t="shared" si="8"/>
        <v>0</v>
      </c>
      <c r="J493" s="14" t="s">
        <v>48</v>
      </c>
      <c r="K493" s="24" t="s">
        <v>794</v>
      </c>
    </row>
    <row r="494" spans="1:11" ht="38.1" customHeight="1">
      <c r="A494" s="9"/>
      <c r="B494" s="24" t="s">
        <v>773</v>
      </c>
      <c r="C494" s="24" t="s">
        <v>881</v>
      </c>
      <c r="D494" s="24" t="s">
        <v>866</v>
      </c>
      <c r="E494" s="30">
        <v>9999440</v>
      </c>
      <c r="F494" s="30">
        <v>10000000</v>
      </c>
      <c r="G494" s="88">
        <v>0</v>
      </c>
      <c r="H494" s="14" t="s">
        <v>776</v>
      </c>
      <c r="I494" s="92">
        <f t="shared" si="8"/>
        <v>0</v>
      </c>
      <c r="J494" s="14" t="s">
        <v>48</v>
      </c>
      <c r="K494" s="24" t="s">
        <v>794</v>
      </c>
    </row>
    <row r="495" spans="1:11" ht="38.1" customHeight="1">
      <c r="A495" s="9"/>
      <c r="B495" s="24" t="s">
        <v>773</v>
      </c>
      <c r="C495" s="24" t="s">
        <v>882</v>
      </c>
      <c r="D495" s="24" t="s">
        <v>832</v>
      </c>
      <c r="E495" s="30">
        <v>9857622</v>
      </c>
      <c r="F495" s="30">
        <v>10000000</v>
      </c>
      <c r="G495" s="88">
        <v>0</v>
      </c>
      <c r="H495" s="14" t="s">
        <v>776</v>
      </c>
      <c r="I495" s="92">
        <f t="shared" si="8"/>
        <v>0</v>
      </c>
      <c r="J495" s="14" t="s">
        <v>48</v>
      </c>
      <c r="K495" s="24" t="s">
        <v>883</v>
      </c>
    </row>
    <row r="496" spans="1:11" ht="38.1" customHeight="1">
      <c r="A496" s="9"/>
      <c r="B496" s="24" t="s">
        <v>773</v>
      </c>
      <c r="C496" s="24" t="s">
        <v>884</v>
      </c>
      <c r="D496" s="24" t="s">
        <v>517</v>
      </c>
      <c r="E496" s="30">
        <v>74755083</v>
      </c>
      <c r="F496" s="30">
        <v>40000000</v>
      </c>
      <c r="G496" s="88">
        <v>0</v>
      </c>
      <c r="H496" s="14" t="s">
        <v>776</v>
      </c>
      <c r="I496" s="92">
        <f t="shared" si="8"/>
        <v>0</v>
      </c>
      <c r="J496" s="14" t="s">
        <v>48</v>
      </c>
      <c r="K496" s="24" t="s">
        <v>794</v>
      </c>
    </row>
    <row r="497" spans="1:11" ht="38.1" customHeight="1">
      <c r="A497" s="9"/>
      <c r="B497" s="24" t="s">
        <v>773</v>
      </c>
      <c r="C497" s="24" t="s">
        <v>885</v>
      </c>
      <c r="D497" s="24" t="s">
        <v>886</v>
      </c>
      <c r="E497" s="30">
        <v>3953860</v>
      </c>
      <c r="F497" s="30">
        <v>3943850</v>
      </c>
      <c r="G497" s="88">
        <v>3952781.2</v>
      </c>
      <c r="H497" s="14" t="s">
        <v>776</v>
      </c>
      <c r="I497" s="92">
        <f t="shared" si="8"/>
        <v>1.0022645891704807</v>
      </c>
      <c r="J497" s="14" t="s">
        <v>48</v>
      </c>
      <c r="K497" s="24" t="s">
        <v>799</v>
      </c>
    </row>
    <row r="498" spans="1:11" ht="38.1" customHeight="1">
      <c r="A498" s="9"/>
      <c r="B498" s="24" t="s">
        <v>773</v>
      </c>
      <c r="C498" s="24" t="s">
        <v>887</v>
      </c>
      <c r="D498" s="24" t="s">
        <v>517</v>
      </c>
      <c r="E498" s="30">
        <v>3985760</v>
      </c>
      <c r="F498" s="30">
        <v>4000000</v>
      </c>
      <c r="G498" s="88">
        <v>3985615</v>
      </c>
      <c r="H498" s="14" t="s">
        <v>776</v>
      </c>
      <c r="I498" s="92">
        <f t="shared" si="8"/>
        <v>0.99640375000000003</v>
      </c>
      <c r="J498" s="14" t="s">
        <v>48</v>
      </c>
      <c r="K498" s="24" t="s">
        <v>799</v>
      </c>
    </row>
    <row r="499" spans="1:11" ht="38.1" customHeight="1">
      <c r="A499" s="9"/>
      <c r="B499" s="24" t="s">
        <v>773</v>
      </c>
      <c r="C499" s="24" t="s">
        <v>888</v>
      </c>
      <c r="D499" s="24" t="s">
        <v>517</v>
      </c>
      <c r="E499" s="30">
        <v>2992990</v>
      </c>
      <c r="F499" s="30">
        <v>3000000</v>
      </c>
      <c r="G499" s="88">
        <v>2984652.15</v>
      </c>
      <c r="H499" s="14" t="s">
        <v>776</v>
      </c>
      <c r="I499" s="92">
        <f t="shared" si="8"/>
        <v>0.99488405000000002</v>
      </c>
      <c r="J499" s="14" t="s">
        <v>48</v>
      </c>
      <c r="K499" s="24" t="s">
        <v>799</v>
      </c>
    </row>
    <row r="500" spans="1:11" ht="38.1" customHeight="1">
      <c r="A500" s="9"/>
      <c r="B500" s="24" t="s">
        <v>773</v>
      </c>
      <c r="C500" s="24" t="s">
        <v>889</v>
      </c>
      <c r="D500" s="24" t="s">
        <v>720</v>
      </c>
      <c r="E500" s="30">
        <v>3347950</v>
      </c>
      <c r="F500" s="30">
        <v>3347950</v>
      </c>
      <c r="G500" s="88">
        <v>0</v>
      </c>
      <c r="H500" s="14" t="s">
        <v>776</v>
      </c>
      <c r="I500" s="92">
        <f t="shared" si="8"/>
        <v>0</v>
      </c>
      <c r="J500" s="14" t="s">
        <v>48</v>
      </c>
      <c r="K500" s="24" t="s">
        <v>794</v>
      </c>
    </row>
    <row r="501" spans="1:11" ht="38.1" customHeight="1">
      <c r="A501" s="9"/>
      <c r="B501" s="24" t="s">
        <v>773</v>
      </c>
      <c r="C501" s="24" t="s">
        <v>890</v>
      </c>
      <c r="D501" s="24" t="s">
        <v>720</v>
      </c>
      <c r="E501" s="30">
        <v>4907380</v>
      </c>
      <c r="F501" s="30">
        <v>5000000</v>
      </c>
      <c r="G501" s="88">
        <v>0</v>
      </c>
      <c r="H501" s="14" t="s">
        <v>776</v>
      </c>
      <c r="I501" s="92">
        <f t="shared" si="8"/>
        <v>0</v>
      </c>
      <c r="J501" s="14" t="s">
        <v>48</v>
      </c>
      <c r="K501" s="24" t="s">
        <v>891</v>
      </c>
    </row>
    <row r="502" spans="1:11" ht="38.1" customHeight="1">
      <c r="A502" s="9"/>
      <c r="B502" s="24" t="s">
        <v>773</v>
      </c>
      <c r="C502" s="24" t="s">
        <v>892</v>
      </c>
      <c r="D502" s="24" t="s">
        <v>720</v>
      </c>
      <c r="E502" s="30">
        <v>4000000</v>
      </c>
      <c r="F502" s="30">
        <v>4000000</v>
      </c>
      <c r="G502" s="88">
        <v>3999993.2</v>
      </c>
      <c r="H502" s="14" t="s">
        <v>776</v>
      </c>
      <c r="I502" s="92">
        <f t="shared" si="8"/>
        <v>0.99999830000000001</v>
      </c>
      <c r="J502" s="14" t="s">
        <v>48</v>
      </c>
      <c r="K502" s="24" t="s">
        <v>799</v>
      </c>
    </row>
    <row r="503" spans="1:11" ht="38.1" customHeight="1">
      <c r="A503" s="9"/>
      <c r="B503" s="24" t="s">
        <v>773</v>
      </c>
      <c r="C503" s="24" t="s">
        <v>893</v>
      </c>
      <c r="D503" s="24" t="s">
        <v>720</v>
      </c>
      <c r="E503" s="30">
        <v>4976156</v>
      </c>
      <c r="F503" s="30">
        <v>5000000</v>
      </c>
      <c r="G503" s="88">
        <v>0</v>
      </c>
      <c r="H503" s="14" t="s">
        <v>776</v>
      </c>
      <c r="I503" s="92">
        <f t="shared" si="8"/>
        <v>0</v>
      </c>
      <c r="J503" s="14" t="s">
        <v>48</v>
      </c>
      <c r="K503" s="24" t="s">
        <v>794</v>
      </c>
    </row>
    <row r="504" spans="1:11" ht="38.1" customHeight="1">
      <c r="A504" s="9"/>
      <c r="B504" s="24" t="s">
        <v>773</v>
      </c>
      <c r="C504" s="24" t="s">
        <v>894</v>
      </c>
      <c r="D504" s="24" t="s">
        <v>827</v>
      </c>
      <c r="E504" s="30">
        <v>4994550</v>
      </c>
      <c r="F504" s="30">
        <v>5000000</v>
      </c>
      <c r="G504" s="88">
        <v>0</v>
      </c>
      <c r="H504" s="14" t="s">
        <v>776</v>
      </c>
      <c r="I504" s="92">
        <f t="shared" si="8"/>
        <v>0</v>
      </c>
      <c r="J504" s="14" t="s">
        <v>48</v>
      </c>
      <c r="K504" s="24" t="s">
        <v>794</v>
      </c>
    </row>
    <row r="505" spans="1:11" ht="38.1" customHeight="1">
      <c r="A505" s="9"/>
      <c r="B505" s="24" t="s">
        <v>773</v>
      </c>
      <c r="C505" s="24" t="s">
        <v>895</v>
      </c>
      <c r="D505" s="24" t="s">
        <v>801</v>
      </c>
      <c r="E505" s="30">
        <v>3498560</v>
      </c>
      <c r="F505" s="30">
        <v>3500000</v>
      </c>
      <c r="G505" s="88">
        <v>0</v>
      </c>
      <c r="H505" s="14" t="s">
        <v>776</v>
      </c>
      <c r="I505" s="92">
        <f t="shared" si="8"/>
        <v>0</v>
      </c>
      <c r="J505" s="14" t="s">
        <v>48</v>
      </c>
      <c r="K505" s="24" t="s">
        <v>794</v>
      </c>
    </row>
    <row r="506" spans="1:11" ht="38.1" customHeight="1">
      <c r="A506" s="9"/>
      <c r="B506" s="24" t="s">
        <v>773</v>
      </c>
      <c r="C506" s="24" t="s">
        <v>896</v>
      </c>
      <c r="D506" s="24" t="s">
        <v>801</v>
      </c>
      <c r="E506" s="30">
        <v>4999252</v>
      </c>
      <c r="F506" s="30">
        <v>5000000</v>
      </c>
      <c r="G506" s="88">
        <v>0</v>
      </c>
      <c r="H506" s="14" t="s">
        <v>776</v>
      </c>
      <c r="I506" s="92">
        <f t="shared" si="8"/>
        <v>0</v>
      </c>
      <c r="J506" s="14" t="s">
        <v>48</v>
      </c>
      <c r="K506" s="24" t="s">
        <v>799</v>
      </c>
    </row>
    <row r="507" spans="1:11" ht="38.1" customHeight="1">
      <c r="A507" s="9"/>
      <c r="B507" s="24" t="s">
        <v>843</v>
      </c>
      <c r="C507" s="24" t="s">
        <v>897</v>
      </c>
      <c r="D507" s="24" t="s">
        <v>784</v>
      </c>
      <c r="E507" s="30">
        <v>6233260</v>
      </c>
      <c r="F507" s="30">
        <v>6500000</v>
      </c>
      <c r="G507" s="88">
        <v>0</v>
      </c>
      <c r="H507" s="14" t="s">
        <v>776</v>
      </c>
      <c r="I507" s="92">
        <f t="shared" si="8"/>
        <v>0</v>
      </c>
      <c r="J507" s="14" t="s">
        <v>48</v>
      </c>
      <c r="K507" s="24" t="s">
        <v>794</v>
      </c>
    </row>
    <row r="508" spans="1:11" ht="38.1" customHeight="1">
      <c r="A508" s="9"/>
      <c r="B508" s="24" t="s">
        <v>843</v>
      </c>
      <c r="C508" s="24" t="s">
        <v>898</v>
      </c>
      <c r="D508" s="24" t="s">
        <v>754</v>
      </c>
      <c r="E508" s="30">
        <v>5996794</v>
      </c>
      <c r="F508" s="30">
        <v>6000000</v>
      </c>
      <c r="G508" s="88">
        <v>0</v>
      </c>
      <c r="H508" s="14" t="s">
        <v>776</v>
      </c>
      <c r="I508" s="92">
        <f t="shared" si="8"/>
        <v>0</v>
      </c>
      <c r="J508" s="14" t="s">
        <v>48</v>
      </c>
      <c r="K508" s="24" t="s">
        <v>779</v>
      </c>
    </row>
    <row r="509" spans="1:11" ht="38.1" customHeight="1">
      <c r="A509" s="9"/>
      <c r="B509" s="24" t="s">
        <v>843</v>
      </c>
      <c r="C509" s="24" t="s">
        <v>899</v>
      </c>
      <c r="D509" s="24" t="s">
        <v>680</v>
      </c>
      <c r="E509" s="30">
        <v>6975892</v>
      </c>
      <c r="F509" s="30">
        <v>6975892</v>
      </c>
      <c r="G509" s="88">
        <v>6974732</v>
      </c>
      <c r="H509" s="14" t="s">
        <v>776</v>
      </c>
      <c r="I509" s="92">
        <f t="shared" si="8"/>
        <v>0.99983371302193325</v>
      </c>
      <c r="J509" s="14" t="s">
        <v>48</v>
      </c>
      <c r="K509" s="24" t="s">
        <v>779</v>
      </c>
    </row>
    <row r="510" spans="1:11" ht="38.1" customHeight="1">
      <c r="A510" s="9"/>
      <c r="B510" s="24" t="s">
        <v>843</v>
      </c>
      <c r="C510" s="24" t="s">
        <v>900</v>
      </c>
      <c r="D510" s="24" t="s">
        <v>680</v>
      </c>
      <c r="E510" s="30">
        <v>6041570</v>
      </c>
      <c r="F510" s="30">
        <v>6041570</v>
      </c>
      <c r="G510" s="88">
        <v>6040450.5999999996</v>
      </c>
      <c r="H510" s="14" t="s">
        <v>776</v>
      </c>
      <c r="I510" s="92">
        <f t="shared" si="8"/>
        <v>0.99981471703547253</v>
      </c>
      <c r="J510" s="14" t="s">
        <v>48</v>
      </c>
      <c r="K510" s="24" t="s">
        <v>779</v>
      </c>
    </row>
    <row r="511" spans="1:11" ht="38.1" customHeight="1">
      <c r="A511" s="9"/>
      <c r="B511" s="24" t="s">
        <v>843</v>
      </c>
      <c r="C511" s="24" t="s">
        <v>901</v>
      </c>
      <c r="D511" s="24" t="s">
        <v>680</v>
      </c>
      <c r="E511" s="30">
        <v>3998322</v>
      </c>
      <c r="F511" s="30">
        <v>4000000</v>
      </c>
      <c r="G511" s="88">
        <v>3997081.6000000001</v>
      </c>
      <c r="H511" s="14" t="s">
        <v>776</v>
      </c>
      <c r="I511" s="92">
        <f t="shared" si="8"/>
        <v>0.9992704</v>
      </c>
      <c r="J511" s="14" t="s">
        <v>48</v>
      </c>
      <c r="K511" s="24" t="s">
        <v>779</v>
      </c>
    </row>
    <row r="512" spans="1:11" ht="38.1" customHeight="1">
      <c r="A512" s="9"/>
      <c r="B512" s="24" t="s">
        <v>843</v>
      </c>
      <c r="C512" s="24" t="s">
        <v>902</v>
      </c>
      <c r="D512" s="24" t="s">
        <v>661</v>
      </c>
      <c r="E512" s="30">
        <v>5978060</v>
      </c>
      <c r="F512" s="30">
        <v>5978060</v>
      </c>
      <c r="G512" s="88">
        <v>0</v>
      </c>
      <c r="H512" s="14" t="s">
        <v>776</v>
      </c>
      <c r="I512" s="92">
        <f t="shared" si="8"/>
        <v>0</v>
      </c>
      <c r="J512" s="14" t="s">
        <v>48</v>
      </c>
      <c r="K512" s="24" t="s">
        <v>794</v>
      </c>
    </row>
    <row r="513" spans="1:11" ht="38.1" customHeight="1">
      <c r="A513" s="9"/>
      <c r="B513" s="24" t="s">
        <v>843</v>
      </c>
      <c r="C513" s="24" t="s">
        <v>903</v>
      </c>
      <c r="D513" s="24" t="s">
        <v>661</v>
      </c>
      <c r="E513" s="30">
        <v>5998650</v>
      </c>
      <c r="F513" s="30">
        <v>6000000</v>
      </c>
      <c r="G513" s="88">
        <v>0</v>
      </c>
      <c r="H513" s="14" t="s">
        <v>776</v>
      </c>
      <c r="I513" s="92">
        <f t="shared" si="8"/>
        <v>0</v>
      </c>
      <c r="J513" s="14" t="s">
        <v>48</v>
      </c>
      <c r="K513" s="24" t="s">
        <v>779</v>
      </c>
    </row>
    <row r="514" spans="1:11" ht="38.1" customHeight="1">
      <c r="A514" s="9"/>
      <c r="B514" s="24" t="s">
        <v>843</v>
      </c>
      <c r="C514" s="24" t="s">
        <v>904</v>
      </c>
      <c r="D514" s="24" t="s">
        <v>661</v>
      </c>
      <c r="E514" s="30">
        <v>3933908</v>
      </c>
      <c r="F514" s="30">
        <v>3933908</v>
      </c>
      <c r="G514" s="88">
        <v>0</v>
      </c>
      <c r="H514" s="14" t="s">
        <v>776</v>
      </c>
      <c r="I514" s="92">
        <f t="shared" si="8"/>
        <v>0</v>
      </c>
      <c r="J514" s="14" t="s">
        <v>48</v>
      </c>
      <c r="K514" s="24" t="s">
        <v>794</v>
      </c>
    </row>
    <row r="515" spans="1:11" ht="38.1" customHeight="1">
      <c r="A515" s="9"/>
      <c r="B515" s="24" t="s">
        <v>843</v>
      </c>
      <c r="C515" s="24" t="s">
        <v>905</v>
      </c>
      <c r="D515" s="24" t="s">
        <v>661</v>
      </c>
      <c r="E515" s="30">
        <v>3999877.2</v>
      </c>
      <c r="F515" s="30">
        <v>4000000</v>
      </c>
      <c r="G515" s="88">
        <v>3993740.8</v>
      </c>
      <c r="H515" s="14" t="s">
        <v>776</v>
      </c>
      <c r="I515" s="92">
        <f t="shared" si="8"/>
        <v>0.99843519999999997</v>
      </c>
      <c r="J515" s="14" t="s">
        <v>48</v>
      </c>
      <c r="K515" s="24" t="s">
        <v>779</v>
      </c>
    </row>
    <row r="516" spans="1:11" ht="38.1" customHeight="1">
      <c r="A516" s="9"/>
      <c r="B516" s="24" t="s">
        <v>843</v>
      </c>
      <c r="C516" s="24" t="s">
        <v>906</v>
      </c>
      <c r="D516" s="24" t="s">
        <v>658</v>
      </c>
      <c r="E516" s="30">
        <v>6394500</v>
      </c>
      <c r="F516" s="30">
        <v>6394500</v>
      </c>
      <c r="G516" s="88">
        <v>6394500</v>
      </c>
      <c r="H516" s="14" t="s">
        <v>776</v>
      </c>
      <c r="I516" s="92">
        <f t="shared" si="8"/>
        <v>1</v>
      </c>
      <c r="J516" s="14" t="s">
        <v>48</v>
      </c>
      <c r="K516" s="24" t="s">
        <v>779</v>
      </c>
    </row>
    <row r="517" spans="1:11" ht="38.1" customHeight="1">
      <c r="A517" s="9"/>
      <c r="B517" s="24" t="s">
        <v>843</v>
      </c>
      <c r="C517" s="24" t="s">
        <v>907</v>
      </c>
      <c r="D517" s="24" t="s">
        <v>839</v>
      </c>
      <c r="E517" s="30">
        <v>6213656</v>
      </c>
      <c r="F517" s="30">
        <v>6213656</v>
      </c>
      <c r="G517" s="88">
        <v>6211827.8499999996</v>
      </c>
      <c r="H517" s="14" t="s">
        <v>776</v>
      </c>
      <c r="I517" s="92">
        <f t="shared" si="8"/>
        <v>0.99970578512875508</v>
      </c>
      <c r="J517" s="14" t="s">
        <v>48</v>
      </c>
      <c r="K517" s="24" t="s">
        <v>779</v>
      </c>
    </row>
    <row r="518" spans="1:11" ht="38.1" customHeight="1">
      <c r="A518" s="9"/>
      <c r="B518" s="24" t="s">
        <v>843</v>
      </c>
      <c r="C518" s="24" t="s">
        <v>908</v>
      </c>
      <c r="D518" s="24" t="s">
        <v>839</v>
      </c>
      <c r="E518" s="30">
        <v>6306920</v>
      </c>
      <c r="F518" s="30">
        <v>6306920</v>
      </c>
      <c r="G518" s="88">
        <v>6296480</v>
      </c>
      <c r="H518" s="14" t="s">
        <v>776</v>
      </c>
      <c r="I518" s="92">
        <f t="shared" si="8"/>
        <v>0.99834467537244809</v>
      </c>
      <c r="J518" s="14" t="s">
        <v>48</v>
      </c>
      <c r="K518" s="24" t="s">
        <v>779</v>
      </c>
    </row>
    <row r="519" spans="1:11" ht="38.1" customHeight="1">
      <c r="A519" s="9"/>
      <c r="B519" s="24" t="s">
        <v>843</v>
      </c>
      <c r="C519" s="24" t="s">
        <v>909</v>
      </c>
      <c r="D519" s="24" t="s">
        <v>667</v>
      </c>
      <c r="E519" s="30">
        <v>7251914</v>
      </c>
      <c r="F519" s="30">
        <v>7251914</v>
      </c>
      <c r="G519" s="88">
        <v>7249246</v>
      </c>
      <c r="H519" s="14" t="s">
        <v>776</v>
      </c>
      <c r="I519" s="92">
        <f t="shared" si="8"/>
        <v>0.99963209712635859</v>
      </c>
      <c r="J519" s="14" t="s">
        <v>48</v>
      </c>
      <c r="K519" s="24" t="s">
        <v>779</v>
      </c>
    </row>
    <row r="520" spans="1:11" ht="38.1" customHeight="1">
      <c r="A520" s="9"/>
      <c r="B520" s="24" t="s">
        <v>843</v>
      </c>
      <c r="C520" s="24" t="s">
        <v>910</v>
      </c>
      <c r="D520" s="24" t="s">
        <v>667</v>
      </c>
      <c r="E520" s="30">
        <v>5999612</v>
      </c>
      <c r="F520" s="30">
        <v>6000000</v>
      </c>
      <c r="G520" s="88">
        <v>0</v>
      </c>
      <c r="H520" s="14" t="s">
        <v>776</v>
      </c>
      <c r="I520" s="92">
        <f t="shared" si="8"/>
        <v>0</v>
      </c>
      <c r="J520" s="14" t="s">
        <v>48</v>
      </c>
      <c r="K520" s="24" t="s">
        <v>779</v>
      </c>
    </row>
    <row r="521" spans="1:11" ht="38.1" customHeight="1">
      <c r="A521" s="9"/>
      <c r="B521" s="24" t="s">
        <v>843</v>
      </c>
      <c r="C521" s="24" t="s">
        <v>911</v>
      </c>
      <c r="D521" s="24" t="s">
        <v>817</v>
      </c>
      <c r="E521" s="30">
        <v>3966063.2</v>
      </c>
      <c r="F521" s="30">
        <v>4000000</v>
      </c>
      <c r="G521" s="88">
        <v>3963975.2</v>
      </c>
      <c r="H521" s="14" t="s">
        <v>776</v>
      </c>
      <c r="I521" s="92">
        <f t="shared" si="8"/>
        <v>0.99099380000000004</v>
      </c>
      <c r="J521" s="14" t="s">
        <v>48</v>
      </c>
      <c r="K521" s="24" t="s">
        <v>779</v>
      </c>
    </row>
    <row r="522" spans="1:11" ht="38.1" customHeight="1">
      <c r="A522" s="9"/>
      <c r="B522" s="24" t="s">
        <v>843</v>
      </c>
      <c r="C522" s="24" t="s">
        <v>912</v>
      </c>
      <c r="D522" s="24" t="s">
        <v>817</v>
      </c>
      <c r="E522" s="30">
        <v>1996619</v>
      </c>
      <c r="F522" s="30">
        <v>2000000</v>
      </c>
      <c r="G522" s="88">
        <v>0</v>
      </c>
      <c r="H522" s="14" t="s">
        <v>776</v>
      </c>
      <c r="I522" s="92">
        <f t="shared" si="8"/>
        <v>0</v>
      </c>
      <c r="J522" s="14" t="s">
        <v>48</v>
      </c>
      <c r="K522" s="24" t="s">
        <v>779</v>
      </c>
    </row>
    <row r="523" spans="1:11" ht="38.1" customHeight="1">
      <c r="A523" s="9"/>
      <c r="B523" s="24" t="s">
        <v>843</v>
      </c>
      <c r="C523" s="24" t="s">
        <v>913</v>
      </c>
      <c r="D523" s="24" t="s">
        <v>859</v>
      </c>
      <c r="E523" s="30">
        <v>5828420</v>
      </c>
      <c r="F523" s="30">
        <v>9828420</v>
      </c>
      <c r="G523" s="88">
        <v>5825520</v>
      </c>
      <c r="H523" s="14" t="s">
        <v>776</v>
      </c>
      <c r="I523" s="92">
        <f t="shared" si="8"/>
        <v>0.59272192275055402</v>
      </c>
      <c r="J523" s="14" t="s">
        <v>48</v>
      </c>
      <c r="K523" s="24" t="s">
        <v>779</v>
      </c>
    </row>
    <row r="524" spans="1:11" ht="38.1" customHeight="1">
      <c r="A524" s="9"/>
      <c r="B524" s="24" t="s">
        <v>843</v>
      </c>
      <c r="C524" s="24" t="s">
        <v>913</v>
      </c>
      <c r="D524" s="24" t="s">
        <v>859</v>
      </c>
      <c r="E524" s="30">
        <v>3990400</v>
      </c>
      <c r="F524" s="30">
        <v>3990400</v>
      </c>
      <c r="G524" s="88">
        <v>3990400</v>
      </c>
      <c r="H524" s="14" t="s">
        <v>776</v>
      </c>
      <c r="I524" s="92">
        <f t="shared" si="8"/>
        <v>1</v>
      </c>
      <c r="J524" s="14" t="s">
        <v>48</v>
      </c>
      <c r="K524" s="24" t="s">
        <v>779</v>
      </c>
    </row>
    <row r="525" spans="1:11" ht="38.1" customHeight="1">
      <c r="A525" s="9"/>
      <c r="B525" s="24" t="s">
        <v>843</v>
      </c>
      <c r="C525" s="24" t="s">
        <v>914</v>
      </c>
      <c r="D525" s="24" t="s">
        <v>661</v>
      </c>
      <c r="E525" s="30">
        <v>2498734.25</v>
      </c>
      <c r="F525" s="30">
        <v>2500000</v>
      </c>
      <c r="G525" s="88">
        <v>2496517.2000000002</v>
      </c>
      <c r="H525" s="14" t="s">
        <v>776</v>
      </c>
      <c r="I525" s="92">
        <f t="shared" si="8"/>
        <v>0.99860688000000009</v>
      </c>
      <c r="J525" s="14" t="s">
        <v>48</v>
      </c>
      <c r="K525" s="24" t="s">
        <v>779</v>
      </c>
    </row>
    <row r="526" spans="1:11" ht="38.1" customHeight="1">
      <c r="A526" s="9"/>
      <c r="B526" s="24" t="s">
        <v>843</v>
      </c>
      <c r="C526" s="24" t="s">
        <v>915</v>
      </c>
      <c r="D526" s="24" t="s">
        <v>916</v>
      </c>
      <c r="E526" s="30">
        <v>6419660.4000000004</v>
      </c>
      <c r="F526" s="30">
        <v>6419660</v>
      </c>
      <c r="G526" s="88">
        <v>6412785.5999999996</v>
      </c>
      <c r="H526" s="14" t="s">
        <v>776</v>
      </c>
      <c r="I526" s="92">
        <f t="shared" si="8"/>
        <v>0.99892916447288482</v>
      </c>
      <c r="J526" s="14" t="s">
        <v>48</v>
      </c>
      <c r="K526" s="24" t="s">
        <v>779</v>
      </c>
    </row>
    <row r="527" spans="1:11" ht="38.1" customHeight="1">
      <c r="A527" s="9"/>
      <c r="B527" s="24" t="s">
        <v>843</v>
      </c>
      <c r="C527" s="24" t="s">
        <v>917</v>
      </c>
      <c r="D527" s="24" t="s">
        <v>638</v>
      </c>
      <c r="E527" s="30">
        <v>4998099.3099999996</v>
      </c>
      <c r="F527" s="30">
        <v>5000000</v>
      </c>
      <c r="G527" s="88">
        <v>0</v>
      </c>
      <c r="H527" s="14" t="s">
        <v>776</v>
      </c>
      <c r="I527" s="92">
        <f t="shared" si="8"/>
        <v>0</v>
      </c>
      <c r="J527" s="14" t="s">
        <v>48</v>
      </c>
      <c r="K527" s="24" t="s">
        <v>779</v>
      </c>
    </row>
    <row r="528" spans="1:11" ht="38.1" customHeight="1">
      <c r="A528" s="9"/>
      <c r="B528" s="24" t="s">
        <v>843</v>
      </c>
      <c r="C528" s="24" t="s">
        <v>918</v>
      </c>
      <c r="D528" s="24" t="s">
        <v>866</v>
      </c>
      <c r="E528" s="30">
        <v>7927975.9199999999</v>
      </c>
      <c r="F528" s="30">
        <v>7927976</v>
      </c>
      <c r="G528" s="88">
        <v>7913827.4000000004</v>
      </c>
      <c r="H528" s="14" t="s">
        <v>776</v>
      </c>
      <c r="I528" s="92">
        <f t="shared" si="8"/>
        <v>0.99821535786687554</v>
      </c>
      <c r="J528" s="14" t="s">
        <v>48</v>
      </c>
      <c r="K528" s="24" t="s">
        <v>779</v>
      </c>
    </row>
    <row r="529" spans="1:11" ht="38.1" customHeight="1">
      <c r="A529" s="9"/>
      <c r="B529" s="24"/>
      <c r="C529" s="24" t="s">
        <v>919</v>
      </c>
      <c r="D529" s="24" t="s">
        <v>832</v>
      </c>
      <c r="E529" s="30">
        <v>94568509</v>
      </c>
      <c r="F529" s="30">
        <v>31543525</v>
      </c>
      <c r="G529" s="88">
        <v>0</v>
      </c>
      <c r="H529" s="14" t="s">
        <v>776</v>
      </c>
      <c r="I529" s="92">
        <f t="shared" si="8"/>
        <v>0</v>
      </c>
      <c r="J529" s="14" t="s">
        <v>48</v>
      </c>
      <c r="K529" s="24" t="s">
        <v>794</v>
      </c>
    </row>
    <row r="530" spans="1:11" ht="38.1" customHeight="1">
      <c r="A530" s="9"/>
      <c r="B530" s="24" t="s">
        <v>843</v>
      </c>
      <c r="C530" s="24" t="s">
        <v>920</v>
      </c>
      <c r="D530" s="24" t="s">
        <v>921</v>
      </c>
      <c r="E530" s="30">
        <v>1999999.07</v>
      </c>
      <c r="F530" s="30">
        <v>2000000</v>
      </c>
      <c r="G530" s="88">
        <v>0</v>
      </c>
      <c r="H530" s="14" t="s">
        <v>776</v>
      </c>
      <c r="I530" s="92">
        <f t="shared" si="8"/>
        <v>0</v>
      </c>
      <c r="J530" s="14" t="s">
        <v>48</v>
      </c>
      <c r="K530" s="24" t="s">
        <v>779</v>
      </c>
    </row>
    <row r="531" spans="1:11" ht="38.1" customHeight="1">
      <c r="A531" s="9"/>
      <c r="B531" s="24" t="s">
        <v>773</v>
      </c>
      <c r="C531" s="24" t="s">
        <v>922</v>
      </c>
      <c r="D531" s="24" t="s">
        <v>668</v>
      </c>
      <c r="E531" s="30">
        <v>6439494</v>
      </c>
      <c r="F531" s="30">
        <v>6439494</v>
      </c>
      <c r="G531" s="88">
        <v>6427476.5</v>
      </c>
      <c r="H531" s="14" t="s">
        <v>776</v>
      </c>
      <c r="I531" s="92">
        <f t="shared" si="8"/>
        <v>0.99813378194000957</v>
      </c>
      <c r="J531" s="14" t="s">
        <v>48</v>
      </c>
      <c r="K531" s="24" t="s">
        <v>779</v>
      </c>
    </row>
    <row r="532" spans="1:11" ht="38.1" customHeight="1">
      <c r="A532" s="9"/>
      <c r="B532" s="24" t="s">
        <v>773</v>
      </c>
      <c r="C532" s="24" t="s">
        <v>923</v>
      </c>
      <c r="D532" s="24" t="s">
        <v>924</v>
      </c>
      <c r="E532" s="30">
        <v>6506440</v>
      </c>
      <c r="F532" s="30">
        <v>6506440</v>
      </c>
      <c r="G532" s="88">
        <v>6487781.4000000004</v>
      </c>
      <c r="H532" s="14" t="s">
        <v>776</v>
      </c>
      <c r="I532" s="92">
        <f t="shared" si="8"/>
        <v>0.99713228739525772</v>
      </c>
      <c r="J532" s="14" t="s">
        <v>48</v>
      </c>
      <c r="K532" s="24" t="s">
        <v>779</v>
      </c>
    </row>
    <row r="533" spans="1:11" ht="38.1" customHeight="1">
      <c r="A533" s="9"/>
      <c r="B533" s="24" t="s">
        <v>773</v>
      </c>
      <c r="C533" s="24" t="s">
        <v>925</v>
      </c>
      <c r="D533" s="24" t="s">
        <v>926</v>
      </c>
      <c r="E533" s="30">
        <v>3650404</v>
      </c>
      <c r="F533" s="30">
        <v>3679200</v>
      </c>
      <c r="G533" s="88">
        <v>3641181.1</v>
      </c>
      <c r="H533" s="14" t="s">
        <v>776</v>
      </c>
      <c r="I533" s="92">
        <f t="shared" si="8"/>
        <v>0.98966653076755817</v>
      </c>
      <c r="J533" s="14" t="s">
        <v>48</v>
      </c>
      <c r="K533" s="24" t="s">
        <v>779</v>
      </c>
    </row>
    <row r="534" spans="1:11" ht="38.1" customHeight="1">
      <c r="A534" s="9"/>
      <c r="B534" s="24" t="s">
        <v>843</v>
      </c>
      <c r="C534" s="24" t="s">
        <v>927</v>
      </c>
      <c r="D534" s="24" t="s">
        <v>668</v>
      </c>
      <c r="E534" s="30">
        <v>1472792.45</v>
      </c>
      <c r="F534" s="30">
        <v>1500000</v>
      </c>
      <c r="G534" s="88">
        <v>0</v>
      </c>
      <c r="H534" s="14" t="s">
        <v>776</v>
      </c>
      <c r="I534" s="92">
        <f t="shared" si="8"/>
        <v>0</v>
      </c>
      <c r="J534" s="14" t="s">
        <v>48</v>
      </c>
      <c r="K534" s="24" t="s">
        <v>779</v>
      </c>
    </row>
    <row r="535" spans="1:11" ht="38.1" customHeight="1">
      <c r="A535" s="9"/>
      <c r="B535" s="24" t="s">
        <v>843</v>
      </c>
      <c r="C535" s="24" t="s">
        <v>928</v>
      </c>
      <c r="D535" s="24" t="s">
        <v>668</v>
      </c>
      <c r="E535" s="30">
        <v>1499872.75</v>
      </c>
      <c r="F535" s="30">
        <v>1472793</v>
      </c>
      <c r="G535" s="88">
        <v>1498952</v>
      </c>
      <c r="H535" s="14" t="s">
        <v>776</v>
      </c>
      <c r="I535" s="92">
        <f t="shared" si="8"/>
        <v>1.0177614912618407</v>
      </c>
      <c r="J535" s="14" t="s">
        <v>48</v>
      </c>
      <c r="K535" s="24" t="s">
        <v>779</v>
      </c>
    </row>
    <row r="536" spans="1:11" ht="38.1" customHeight="1">
      <c r="A536" s="9"/>
      <c r="B536" s="24" t="s">
        <v>843</v>
      </c>
      <c r="C536" s="24" t="s">
        <v>929</v>
      </c>
      <c r="D536" s="24" t="s">
        <v>668</v>
      </c>
      <c r="E536" s="30">
        <v>1739631.7</v>
      </c>
      <c r="F536" s="30">
        <v>1739632</v>
      </c>
      <c r="G536" s="88">
        <v>1738004.8</v>
      </c>
      <c r="H536" s="14" t="s">
        <v>776</v>
      </c>
      <c r="I536" s="92">
        <f t="shared" si="8"/>
        <v>0.99906462976077703</v>
      </c>
      <c r="J536" s="14" t="s">
        <v>48</v>
      </c>
      <c r="K536" s="24" t="s">
        <v>779</v>
      </c>
    </row>
    <row r="537" spans="1:11" ht="38.1" customHeight="1">
      <c r="A537" s="9"/>
      <c r="B537" s="24" t="s">
        <v>843</v>
      </c>
      <c r="C537" s="24" t="s">
        <v>930</v>
      </c>
      <c r="D537" s="24" t="s">
        <v>720</v>
      </c>
      <c r="E537" s="30">
        <v>1499949</v>
      </c>
      <c r="F537" s="30">
        <v>1500000</v>
      </c>
      <c r="G537" s="88">
        <v>1499281.15</v>
      </c>
      <c r="H537" s="14" t="s">
        <v>776</v>
      </c>
      <c r="I537" s="92">
        <f t="shared" si="8"/>
        <v>0.99952076666666656</v>
      </c>
      <c r="J537" s="14" t="s">
        <v>48</v>
      </c>
      <c r="K537" s="24" t="s">
        <v>779</v>
      </c>
    </row>
    <row r="538" spans="1:11" ht="38.1" customHeight="1">
      <c r="A538" s="9"/>
      <c r="B538" s="24" t="s">
        <v>773</v>
      </c>
      <c r="C538" s="24" t="s">
        <v>931</v>
      </c>
      <c r="D538" s="24" t="s">
        <v>932</v>
      </c>
      <c r="E538" s="30">
        <v>6791800</v>
      </c>
      <c r="F538" s="30">
        <v>6791800</v>
      </c>
      <c r="G538" s="88">
        <v>0</v>
      </c>
      <c r="H538" s="14" t="s">
        <v>776</v>
      </c>
      <c r="I538" s="92">
        <f t="shared" si="8"/>
        <v>0</v>
      </c>
      <c r="J538" s="14" t="s">
        <v>48</v>
      </c>
      <c r="K538" s="24" t="s">
        <v>794</v>
      </c>
    </row>
    <row r="539" spans="1:11" ht="38.1" customHeight="1">
      <c r="A539" s="9"/>
      <c r="B539" s="24" t="s">
        <v>773</v>
      </c>
      <c r="C539" s="24" t="s">
        <v>933</v>
      </c>
      <c r="D539" s="24" t="s">
        <v>932</v>
      </c>
      <c r="E539" s="30">
        <v>2999998.96</v>
      </c>
      <c r="F539" s="30">
        <v>3000000</v>
      </c>
      <c r="G539" s="88">
        <v>2999998.95</v>
      </c>
      <c r="H539" s="14" t="s">
        <v>776</v>
      </c>
      <c r="I539" s="92">
        <f t="shared" ref="I539:I563" si="9">G539/F539</f>
        <v>0.99999965000000002</v>
      </c>
      <c r="J539" s="14" t="s">
        <v>48</v>
      </c>
      <c r="K539" s="24" t="s">
        <v>779</v>
      </c>
    </row>
    <row r="540" spans="1:11" ht="38.1" customHeight="1">
      <c r="A540" s="9"/>
      <c r="B540" s="24" t="s">
        <v>773</v>
      </c>
      <c r="C540" s="24" t="s">
        <v>934</v>
      </c>
      <c r="D540" s="24" t="s">
        <v>660</v>
      </c>
      <c r="E540" s="30">
        <v>2300000</v>
      </c>
      <c r="F540" s="30">
        <v>2300000</v>
      </c>
      <c r="G540" s="88">
        <v>0</v>
      </c>
      <c r="H540" s="14" t="s">
        <v>776</v>
      </c>
      <c r="I540" s="92">
        <f t="shared" si="9"/>
        <v>0</v>
      </c>
      <c r="J540" s="14" t="s">
        <v>48</v>
      </c>
      <c r="K540" s="24" t="s">
        <v>794</v>
      </c>
    </row>
    <row r="541" spans="1:11" ht="38.1" customHeight="1">
      <c r="A541" s="9"/>
      <c r="B541" s="24" t="s">
        <v>773</v>
      </c>
      <c r="C541" s="24" t="s">
        <v>935</v>
      </c>
      <c r="D541" s="24" t="s">
        <v>512</v>
      </c>
      <c r="E541" s="30">
        <v>9851126</v>
      </c>
      <c r="F541" s="30">
        <v>10000000</v>
      </c>
      <c r="G541" s="88">
        <v>0</v>
      </c>
      <c r="H541" s="14" t="s">
        <v>776</v>
      </c>
      <c r="I541" s="92">
        <f t="shared" si="9"/>
        <v>0</v>
      </c>
      <c r="J541" s="14" t="s">
        <v>48</v>
      </c>
      <c r="K541" s="24" t="s">
        <v>794</v>
      </c>
    </row>
    <row r="542" spans="1:11" ht="38.1" customHeight="1">
      <c r="A542" s="9"/>
      <c r="B542" s="24" t="s">
        <v>773</v>
      </c>
      <c r="C542" s="24" t="s">
        <v>936</v>
      </c>
      <c r="D542" s="24" t="s">
        <v>366</v>
      </c>
      <c r="E542" s="30">
        <v>2999998.96</v>
      </c>
      <c r="F542" s="30">
        <v>3000000</v>
      </c>
      <c r="G542" s="88">
        <v>2999998.35</v>
      </c>
      <c r="H542" s="14" t="s">
        <v>776</v>
      </c>
      <c r="I542" s="92">
        <f t="shared" si="9"/>
        <v>0.99999945000000001</v>
      </c>
      <c r="J542" s="14" t="s">
        <v>48</v>
      </c>
      <c r="K542" s="24" t="s">
        <v>779</v>
      </c>
    </row>
    <row r="543" spans="1:11" ht="38.1" customHeight="1">
      <c r="A543" s="9"/>
      <c r="B543" s="24" t="s">
        <v>843</v>
      </c>
      <c r="C543" s="24" t="s">
        <v>937</v>
      </c>
      <c r="D543" s="24" t="s">
        <v>638</v>
      </c>
      <c r="E543" s="30">
        <v>3999116.42</v>
      </c>
      <c r="F543" s="30">
        <v>4000000</v>
      </c>
      <c r="G543" s="88">
        <v>3997813.05</v>
      </c>
      <c r="H543" s="14" t="s">
        <v>776</v>
      </c>
      <c r="I543" s="92">
        <f t="shared" si="9"/>
        <v>0.99945326249999999</v>
      </c>
      <c r="J543" s="14" t="s">
        <v>48</v>
      </c>
      <c r="K543" s="24" t="s">
        <v>794</v>
      </c>
    </row>
    <row r="544" spans="1:11" ht="38.1" customHeight="1">
      <c r="A544" s="9"/>
      <c r="B544" s="24" t="s">
        <v>773</v>
      </c>
      <c r="C544" s="24" t="s">
        <v>938</v>
      </c>
      <c r="D544" s="24" t="s">
        <v>638</v>
      </c>
      <c r="E544" s="30">
        <v>2999127</v>
      </c>
      <c r="F544" s="30">
        <v>3000000</v>
      </c>
      <c r="G544" s="88">
        <v>2916014.6</v>
      </c>
      <c r="H544" s="14" t="s">
        <v>776</v>
      </c>
      <c r="I544" s="92">
        <f t="shared" si="9"/>
        <v>0.97200486666666674</v>
      </c>
      <c r="J544" s="14" t="s">
        <v>48</v>
      </c>
      <c r="K544" s="24" t="s">
        <v>779</v>
      </c>
    </row>
    <row r="545" spans="1:11" ht="38.1" customHeight="1">
      <c r="A545" s="9"/>
      <c r="B545" s="24" t="s">
        <v>843</v>
      </c>
      <c r="C545" s="24" t="s">
        <v>939</v>
      </c>
      <c r="D545" s="24" t="s">
        <v>940</v>
      </c>
      <c r="E545" s="30">
        <v>1999942.95</v>
      </c>
      <c r="F545" s="30">
        <v>2000000</v>
      </c>
      <c r="G545" s="88">
        <v>1999322</v>
      </c>
      <c r="H545" s="14" t="s">
        <v>776</v>
      </c>
      <c r="I545" s="92">
        <f t="shared" si="9"/>
        <v>0.99966100000000002</v>
      </c>
      <c r="J545" s="14" t="s">
        <v>48</v>
      </c>
      <c r="K545" s="24" t="s">
        <v>779</v>
      </c>
    </row>
    <row r="546" spans="1:11" ht="38.1" customHeight="1">
      <c r="A546" s="9"/>
      <c r="B546" s="24" t="s">
        <v>843</v>
      </c>
      <c r="C546" s="24" t="s">
        <v>941</v>
      </c>
      <c r="D546" s="24" t="s">
        <v>481</v>
      </c>
      <c r="E546" s="30">
        <v>1995466.8</v>
      </c>
      <c r="F546" s="30">
        <v>2000000</v>
      </c>
      <c r="G546" s="88">
        <v>1980133.1</v>
      </c>
      <c r="H546" s="14" t="s">
        <v>776</v>
      </c>
      <c r="I546" s="92">
        <f t="shared" si="9"/>
        <v>0.9900665500000001</v>
      </c>
      <c r="J546" s="14" t="s">
        <v>48</v>
      </c>
      <c r="K546" s="24" t="s">
        <v>779</v>
      </c>
    </row>
    <row r="547" spans="1:11" ht="38.1" customHeight="1">
      <c r="A547" s="9"/>
      <c r="B547" s="24" t="s">
        <v>843</v>
      </c>
      <c r="C547" s="24" t="s">
        <v>942</v>
      </c>
      <c r="D547" s="24" t="s">
        <v>632</v>
      </c>
      <c r="E547" s="30">
        <v>1500000</v>
      </c>
      <c r="F547" s="30">
        <v>1500000</v>
      </c>
      <c r="G547" s="88">
        <v>1499406</v>
      </c>
      <c r="H547" s="14" t="s">
        <v>776</v>
      </c>
      <c r="I547" s="92">
        <f t="shared" si="9"/>
        <v>0.99960400000000005</v>
      </c>
      <c r="J547" s="14" t="s">
        <v>48</v>
      </c>
      <c r="K547" s="24" t="s">
        <v>779</v>
      </c>
    </row>
    <row r="548" spans="1:11" ht="38.1" customHeight="1">
      <c r="A548" s="9"/>
      <c r="B548" s="24" t="s">
        <v>843</v>
      </c>
      <c r="C548" s="24" t="s">
        <v>943</v>
      </c>
      <c r="D548" s="24" t="s">
        <v>944</v>
      </c>
      <c r="E548" s="30">
        <v>2000000</v>
      </c>
      <c r="F548" s="30">
        <v>2000000</v>
      </c>
      <c r="G548" s="88">
        <v>1984557</v>
      </c>
      <c r="H548" s="14" t="s">
        <v>776</v>
      </c>
      <c r="I548" s="92">
        <f t="shared" si="9"/>
        <v>0.99227849999999995</v>
      </c>
      <c r="J548" s="14" t="s">
        <v>48</v>
      </c>
      <c r="K548" s="24" t="s">
        <v>779</v>
      </c>
    </row>
    <row r="549" spans="1:11" ht="38.1" customHeight="1">
      <c r="A549" s="9"/>
      <c r="B549" s="24" t="s">
        <v>843</v>
      </c>
      <c r="C549" s="24" t="s">
        <v>945</v>
      </c>
      <c r="D549" s="24" t="s">
        <v>944</v>
      </c>
      <c r="E549" s="30">
        <v>1999347</v>
      </c>
      <c r="F549" s="30">
        <v>2000000</v>
      </c>
      <c r="G549" s="88">
        <v>1998709</v>
      </c>
      <c r="H549" s="14" t="s">
        <v>776</v>
      </c>
      <c r="I549" s="92">
        <f t="shared" si="9"/>
        <v>0.99935450000000003</v>
      </c>
      <c r="J549" s="14" t="s">
        <v>48</v>
      </c>
      <c r="K549" s="24" t="s">
        <v>779</v>
      </c>
    </row>
    <row r="550" spans="1:11" ht="38.1" customHeight="1">
      <c r="A550" s="9"/>
      <c r="B550" s="24" t="s">
        <v>843</v>
      </c>
      <c r="C550" s="24" t="s">
        <v>946</v>
      </c>
      <c r="D550" s="24" t="s">
        <v>944</v>
      </c>
      <c r="E550" s="30">
        <v>1999634.1</v>
      </c>
      <c r="F550" s="30">
        <v>2000000</v>
      </c>
      <c r="G550" s="88">
        <v>1998245</v>
      </c>
      <c r="H550" s="14" t="s">
        <v>776</v>
      </c>
      <c r="I550" s="92">
        <f t="shared" si="9"/>
        <v>0.99912250000000002</v>
      </c>
      <c r="J550" s="14" t="s">
        <v>48</v>
      </c>
      <c r="K550" s="24" t="s">
        <v>779</v>
      </c>
    </row>
    <row r="551" spans="1:11" ht="38.1" customHeight="1">
      <c r="A551" s="9"/>
      <c r="B551" s="24" t="s">
        <v>843</v>
      </c>
      <c r="C551" s="24" t="s">
        <v>947</v>
      </c>
      <c r="D551" s="24" t="s">
        <v>948</v>
      </c>
      <c r="E551" s="30">
        <v>1997784</v>
      </c>
      <c r="F551" s="30">
        <v>2000000</v>
      </c>
      <c r="G551" s="88">
        <v>0</v>
      </c>
      <c r="H551" s="14" t="s">
        <v>776</v>
      </c>
      <c r="I551" s="92">
        <f t="shared" si="9"/>
        <v>0</v>
      </c>
      <c r="J551" s="14" t="s">
        <v>48</v>
      </c>
      <c r="K551" s="24" t="s">
        <v>794</v>
      </c>
    </row>
    <row r="552" spans="1:11" ht="38.1" customHeight="1">
      <c r="A552" s="9"/>
      <c r="B552" s="24" t="s">
        <v>843</v>
      </c>
      <c r="C552" s="24" t="s">
        <v>949</v>
      </c>
      <c r="D552" s="24" t="s">
        <v>948</v>
      </c>
      <c r="E552" s="30">
        <v>2000000</v>
      </c>
      <c r="F552" s="30">
        <v>2000000</v>
      </c>
      <c r="G552" s="88">
        <v>1998270.4</v>
      </c>
      <c r="H552" s="14" t="s">
        <v>776</v>
      </c>
      <c r="I552" s="92">
        <f t="shared" si="9"/>
        <v>0.9991352</v>
      </c>
      <c r="J552" s="14" t="s">
        <v>48</v>
      </c>
      <c r="K552" s="24" t="s">
        <v>779</v>
      </c>
    </row>
    <row r="553" spans="1:11" ht="38.1" customHeight="1">
      <c r="A553" s="9"/>
      <c r="B553" s="24" t="s">
        <v>843</v>
      </c>
      <c r="C553" s="24" t="s">
        <v>950</v>
      </c>
      <c r="D553" s="24" t="s">
        <v>948</v>
      </c>
      <c r="E553" s="30">
        <v>1499134.7</v>
      </c>
      <c r="F553" s="30">
        <v>1500000</v>
      </c>
      <c r="G553" s="88">
        <v>0</v>
      </c>
      <c r="H553" s="14" t="s">
        <v>776</v>
      </c>
      <c r="I553" s="92">
        <f t="shared" si="9"/>
        <v>0</v>
      </c>
      <c r="J553" s="14" t="s">
        <v>48</v>
      </c>
      <c r="K553" s="24" t="s">
        <v>779</v>
      </c>
    </row>
    <row r="554" spans="1:11" ht="38.1" customHeight="1">
      <c r="A554" s="9"/>
      <c r="B554" s="24" t="s">
        <v>843</v>
      </c>
      <c r="C554" s="24" t="s">
        <v>951</v>
      </c>
      <c r="D554" s="24" t="s">
        <v>510</v>
      </c>
      <c r="E554" s="30">
        <v>1999796</v>
      </c>
      <c r="F554" s="30">
        <v>2000000</v>
      </c>
      <c r="G554" s="88">
        <v>1999300.6</v>
      </c>
      <c r="H554" s="14" t="s">
        <v>776</v>
      </c>
      <c r="I554" s="92">
        <f t="shared" si="9"/>
        <v>0.99965029999999999</v>
      </c>
      <c r="J554" s="14" t="s">
        <v>48</v>
      </c>
      <c r="K554" s="24" t="s">
        <v>779</v>
      </c>
    </row>
    <row r="555" spans="1:11" ht="38.1" customHeight="1">
      <c r="A555" s="9"/>
      <c r="B555" s="24" t="s">
        <v>843</v>
      </c>
      <c r="C555" s="24" t="s">
        <v>952</v>
      </c>
      <c r="D555" s="24" t="s">
        <v>784</v>
      </c>
      <c r="E555" s="30">
        <v>1499423.25</v>
      </c>
      <c r="F555" s="30">
        <v>1500000</v>
      </c>
      <c r="G555" s="88">
        <v>1498879.5</v>
      </c>
      <c r="H555" s="14" t="s">
        <v>776</v>
      </c>
      <c r="I555" s="92">
        <f t="shared" si="9"/>
        <v>0.99925299999999995</v>
      </c>
      <c r="J555" s="14" t="s">
        <v>48</v>
      </c>
      <c r="K555" s="24" t="s">
        <v>779</v>
      </c>
    </row>
    <row r="556" spans="1:11" ht="38.1" customHeight="1">
      <c r="A556" s="9"/>
      <c r="B556" s="24" t="s">
        <v>843</v>
      </c>
      <c r="C556" s="24" t="s">
        <v>953</v>
      </c>
      <c r="D556" s="24" t="s">
        <v>754</v>
      </c>
      <c r="E556" s="30">
        <v>1499423.25</v>
      </c>
      <c r="F556" s="30">
        <v>1500000</v>
      </c>
      <c r="G556" s="88">
        <v>1498966.5</v>
      </c>
      <c r="H556" s="14" t="s">
        <v>776</v>
      </c>
      <c r="I556" s="92">
        <f t="shared" si="9"/>
        <v>0.99931099999999995</v>
      </c>
      <c r="J556" s="14" t="s">
        <v>48</v>
      </c>
      <c r="K556" s="24" t="s">
        <v>779</v>
      </c>
    </row>
    <row r="557" spans="1:11" ht="38.1" customHeight="1">
      <c r="A557" s="9"/>
      <c r="B557" s="24" t="s">
        <v>843</v>
      </c>
      <c r="C557" s="24" t="s">
        <v>954</v>
      </c>
      <c r="D557" s="24" t="s">
        <v>754</v>
      </c>
      <c r="E557" s="30">
        <v>1499479.8</v>
      </c>
      <c r="F557" s="30">
        <v>1500000</v>
      </c>
      <c r="G557" s="88">
        <v>1498908.5</v>
      </c>
      <c r="H557" s="14" t="s">
        <v>776</v>
      </c>
      <c r="I557" s="92">
        <f t="shared" si="9"/>
        <v>0.99927233333333332</v>
      </c>
      <c r="J557" s="14" t="s">
        <v>48</v>
      </c>
      <c r="K557" s="24" t="s">
        <v>779</v>
      </c>
    </row>
    <row r="558" spans="1:11" ht="38.1" customHeight="1">
      <c r="A558" s="9"/>
      <c r="B558" s="24" t="s">
        <v>843</v>
      </c>
      <c r="C558" s="24" t="s">
        <v>955</v>
      </c>
      <c r="D558" s="24" t="s">
        <v>645</v>
      </c>
      <c r="E558" s="30">
        <v>1482549.6</v>
      </c>
      <c r="F558" s="30">
        <v>1500000</v>
      </c>
      <c r="G558" s="88">
        <v>0</v>
      </c>
      <c r="H558" s="14" t="s">
        <v>776</v>
      </c>
      <c r="I558" s="92">
        <f t="shared" si="9"/>
        <v>0</v>
      </c>
      <c r="J558" s="14" t="s">
        <v>48</v>
      </c>
      <c r="K558" s="24" t="s">
        <v>779</v>
      </c>
    </row>
    <row r="559" spans="1:11" ht="38.1" customHeight="1">
      <c r="A559" s="9"/>
      <c r="B559" s="24" t="s">
        <v>843</v>
      </c>
      <c r="C559" s="24" t="s">
        <v>956</v>
      </c>
      <c r="D559" s="24" t="s">
        <v>488</v>
      </c>
      <c r="E559" s="30">
        <v>1999194.75</v>
      </c>
      <c r="F559" s="30">
        <v>2000000</v>
      </c>
      <c r="G559" s="88">
        <v>0</v>
      </c>
      <c r="H559" s="14" t="s">
        <v>776</v>
      </c>
      <c r="I559" s="92">
        <f t="shared" si="9"/>
        <v>0</v>
      </c>
      <c r="J559" s="14" t="s">
        <v>48</v>
      </c>
      <c r="K559" s="24" t="s">
        <v>779</v>
      </c>
    </row>
    <row r="560" spans="1:11" ht="38.1" customHeight="1">
      <c r="A560" s="9"/>
      <c r="B560" s="24" t="s">
        <v>843</v>
      </c>
      <c r="C560" s="24" t="s">
        <v>957</v>
      </c>
      <c r="D560" s="24" t="s">
        <v>958</v>
      </c>
      <c r="E560" s="30">
        <v>3999581</v>
      </c>
      <c r="F560" s="30">
        <v>4000000</v>
      </c>
      <c r="G560" s="88">
        <v>3998860.45</v>
      </c>
      <c r="H560" s="14" t="s">
        <v>776</v>
      </c>
      <c r="I560" s="92">
        <f t="shared" si="9"/>
        <v>0.9997151125</v>
      </c>
      <c r="J560" s="14" t="s">
        <v>48</v>
      </c>
      <c r="K560" s="24" t="s">
        <v>779</v>
      </c>
    </row>
    <row r="561" spans="1:11" ht="38.1" customHeight="1">
      <c r="A561" s="9"/>
      <c r="B561" s="24" t="s">
        <v>843</v>
      </c>
      <c r="C561" s="24" t="s">
        <v>959</v>
      </c>
      <c r="D561" s="24" t="s">
        <v>635</v>
      </c>
      <c r="E561" s="30">
        <v>1050000</v>
      </c>
      <c r="F561" s="30">
        <v>1050000</v>
      </c>
      <c r="G561" s="88">
        <v>0</v>
      </c>
      <c r="H561" s="14" t="s">
        <v>776</v>
      </c>
      <c r="I561" s="92">
        <f t="shared" si="9"/>
        <v>0</v>
      </c>
      <c r="J561" s="14" t="s">
        <v>48</v>
      </c>
      <c r="K561" s="24" t="s">
        <v>794</v>
      </c>
    </row>
    <row r="562" spans="1:11" ht="38.1" customHeight="1">
      <c r="A562" s="9"/>
      <c r="B562" s="24" t="s">
        <v>843</v>
      </c>
      <c r="C562" s="24" t="s">
        <v>960</v>
      </c>
      <c r="D562" s="24" t="s">
        <v>661</v>
      </c>
      <c r="E562" s="30">
        <v>4996398.4000000004</v>
      </c>
      <c r="F562" s="30">
        <v>4996398</v>
      </c>
      <c r="G562" s="88">
        <v>4995598.4000000004</v>
      </c>
      <c r="H562" s="14" t="s">
        <v>776</v>
      </c>
      <c r="I562" s="92">
        <f t="shared" si="9"/>
        <v>0.99983996471057757</v>
      </c>
      <c r="J562" s="14" t="s">
        <v>48</v>
      </c>
      <c r="K562" s="24" t="s">
        <v>779</v>
      </c>
    </row>
    <row r="563" spans="1:11" ht="38.1" customHeight="1">
      <c r="A563" s="9"/>
      <c r="B563" s="24" t="s">
        <v>843</v>
      </c>
      <c r="C563" s="24" t="s">
        <v>961</v>
      </c>
      <c r="D563" s="24" t="s">
        <v>775</v>
      </c>
      <c r="E563" s="30">
        <v>1500000</v>
      </c>
      <c r="F563" s="30">
        <v>1500000</v>
      </c>
      <c r="G563" s="88">
        <v>1497980.6</v>
      </c>
      <c r="H563" s="14" t="s">
        <v>776</v>
      </c>
      <c r="I563" s="92">
        <f t="shared" si="9"/>
        <v>0.9986537333333334</v>
      </c>
      <c r="J563" s="14" t="s">
        <v>48</v>
      </c>
      <c r="K563" s="24" t="s">
        <v>779</v>
      </c>
    </row>
    <row r="564" spans="1:11" ht="38.1" customHeight="1">
      <c r="A564" s="9"/>
      <c r="B564" s="24" t="s">
        <v>843</v>
      </c>
      <c r="C564" s="24" t="s">
        <v>962</v>
      </c>
      <c r="D564" s="24" t="s">
        <v>512</v>
      </c>
      <c r="E564" s="30">
        <v>1500000</v>
      </c>
      <c r="F564" s="30">
        <v>1500000</v>
      </c>
      <c r="G564" s="88">
        <v>0</v>
      </c>
      <c r="H564" s="14" t="s">
        <v>776</v>
      </c>
      <c r="I564" s="92">
        <f>G564/F564</f>
        <v>0</v>
      </c>
      <c r="J564" s="14" t="s">
        <v>48</v>
      </c>
      <c r="K564" s="24" t="s">
        <v>779</v>
      </c>
    </row>
    <row r="565" spans="1:11" ht="38.1" customHeight="1">
      <c r="A565" s="9"/>
      <c r="B565" s="24"/>
      <c r="C565" s="24"/>
      <c r="D565" s="24"/>
      <c r="E565" s="30"/>
      <c r="F565" s="30"/>
      <c r="G565" s="88"/>
      <c r="H565" s="14"/>
      <c r="I565" s="23"/>
      <c r="J565" s="14"/>
      <c r="K565" s="24"/>
    </row>
    <row r="566" spans="1:11" ht="38.1" customHeight="1">
      <c r="A566" s="9"/>
      <c r="B566" s="24" t="s">
        <v>963</v>
      </c>
      <c r="C566" s="24" t="s">
        <v>964</v>
      </c>
      <c r="D566" s="24" t="s">
        <v>965</v>
      </c>
      <c r="E566" s="30">
        <v>0</v>
      </c>
      <c r="F566" s="30">
        <v>1000000</v>
      </c>
      <c r="G566" s="88">
        <v>0</v>
      </c>
      <c r="H566" s="14" t="s">
        <v>47</v>
      </c>
      <c r="I566" s="92">
        <f>G566/F566</f>
        <v>0</v>
      </c>
      <c r="J566" s="14" t="s">
        <v>48</v>
      </c>
      <c r="K566" s="24" t="s">
        <v>966</v>
      </c>
    </row>
    <row r="567" spans="1:11" ht="38.1" customHeight="1">
      <c r="A567" s="9"/>
      <c r="B567" s="24" t="s">
        <v>963</v>
      </c>
      <c r="C567" s="24" t="s">
        <v>967</v>
      </c>
      <c r="D567" s="24" t="s">
        <v>968</v>
      </c>
      <c r="E567" s="30">
        <v>0</v>
      </c>
      <c r="F567" s="30">
        <v>400000</v>
      </c>
      <c r="G567" s="88">
        <v>0</v>
      </c>
      <c r="H567" s="14" t="s">
        <v>47</v>
      </c>
      <c r="I567" s="92">
        <f>G567/F567</f>
        <v>0</v>
      </c>
      <c r="J567" s="14" t="s">
        <v>48</v>
      </c>
      <c r="K567" s="24" t="s">
        <v>966</v>
      </c>
    </row>
    <row r="568" spans="1:11" ht="38.1" customHeight="1">
      <c r="A568" s="9"/>
      <c r="B568" s="24"/>
      <c r="C568" s="24"/>
      <c r="D568" s="24"/>
      <c r="E568" s="30"/>
      <c r="F568" s="30"/>
      <c r="G568" s="88"/>
      <c r="H568" s="14"/>
      <c r="I568" s="23"/>
      <c r="J568" s="14"/>
      <c r="K568" s="24"/>
    </row>
    <row r="569" spans="1:11" ht="38.1" customHeight="1">
      <c r="A569" s="9"/>
      <c r="B569" s="24" t="s">
        <v>969</v>
      </c>
      <c r="C569" s="24" t="s">
        <v>970</v>
      </c>
      <c r="D569" s="460"/>
      <c r="E569" s="88"/>
      <c r="F569" s="88">
        <v>5000000</v>
      </c>
      <c r="G569" s="88">
        <v>0</v>
      </c>
      <c r="H569" s="461" t="s">
        <v>47</v>
      </c>
      <c r="I569" s="462"/>
      <c r="J569" s="461"/>
      <c r="K569" s="460"/>
    </row>
    <row r="570" spans="1:11" ht="38.1" customHeight="1">
      <c r="A570" s="9"/>
      <c r="B570" s="24" t="s">
        <v>969</v>
      </c>
      <c r="C570" s="24" t="s">
        <v>971</v>
      </c>
      <c r="D570" s="460"/>
      <c r="E570" s="88"/>
      <c r="F570" s="88">
        <v>2500000</v>
      </c>
      <c r="G570" s="88">
        <v>0</v>
      </c>
      <c r="H570" s="461" t="s">
        <v>47</v>
      </c>
      <c r="I570" s="462"/>
      <c r="J570" s="461"/>
      <c r="K570" s="460"/>
    </row>
    <row r="571" spans="1:11" ht="38.1" customHeight="1">
      <c r="A571" s="9"/>
      <c r="B571" s="24"/>
      <c r="C571" s="24"/>
      <c r="D571" s="24"/>
      <c r="E571" s="30"/>
      <c r="F571" s="30"/>
      <c r="G571" s="88"/>
      <c r="H571" s="14"/>
      <c r="I571" s="23"/>
      <c r="J571" s="14"/>
      <c r="K571" s="24"/>
    </row>
    <row r="572" spans="1:11" ht="38.1" customHeight="1">
      <c r="A572" s="9"/>
      <c r="B572" s="96" t="s">
        <v>972</v>
      </c>
      <c r="C572" s="96" t="s">
        <v>987</v>
      </c>
      <c r="D572" s="96" t="s">
        <v>973</v>
      </c>
      <c r="E572" s="99">
        <v>147441524.96000001</v>
      </c>
      <c r="F572" s="99">
        <v>103114222.33000001</v>
      </c>
      <c r="G572" s="99">
        <v>93950667</v>
      </c>
      <c r="H572" s="97" t="s">
        <v>47</v>
      </c>
      <c r="I572" s="98">
        <v>0.91113199398746791</v>
      </c>
      <c r="J572" s="97" t="s">
        <v>48</v>
      </c>
      <c r="K572" s="82" t="s">
        <v>974</v>
      </c>
    </row>
    <row r="573" spans="1:11" ht="38.1" customHeight="1">
      <c r="A573" s="9"/>
      <c r="B573" s="96" t="s">
        <v>972</v>
      </c>
      <c r="C573" s="96" t="s">
        <v>975</v>
      </c>
      <c r="D573" s="96" t="s">
        <v>973</v>
      </c>
      <c r="E573" s="99">
        <v>17828164.960000001</v>
      </c>
      <c r="F573" s="99">
        <v>8002819.6600000001</v>
      </c>
      <c r="G573" s="99">
        <v>17822776</v>
      </c>
      <c r="H573" s="97" t="s">
        <v>47</v>
      </c>
      <c r="I573" s="98">
        <v>2.2270620552756526</v>
      </c>
      <c r="J573" s="97" t="s">
        <v>48</v>
      </c>
      <c r="K573" s="82" t="s">
        <v>976</v>
      </c>
    </row>
    <row r="574" spans="1:11" ht="38.1" customHeight="1">
      <c r="A574" s="9"/>
      <c r="B574" s="24"/>
      <c r="C574" s="24"/>
      <c r="D574" s="24"/>
      <c r="E574" s="30"/>
      <c r="F574" s="30"/>
      <c r="G574" s="88"/>
      <c r="H574" s="14"/>
      <c r="I574" s="23"/>
      <c r="J574" s="14"/>
      <c r="K574" s="24"/>
    </row>
    <row r="575" spans="1:11" ht="38.1" customHeight="1">
      <c r="A575" s="9"/>
      <c r="B575" s="24" t="s">
        <v>977</v>
      </c>
      <c r="C575" s="24" t="s">
        <v>978</v>
      </c>
      <c r="D575" s="24" t="s">
        <v>440</v>
      </c>
      <c r="E575" s="30">
        <v>10000000</v>
      </c>
      <c r="F575" s="30">
        <v>10000000</v>
      </c>
      <c r="G575" s="88">
        <v>0</v>
      </c>
      <c r="H575" s="14" t="s">
        <v>47</v>
      </c>
      <c r="I575" s="92">
        <f>G575/F575</f>
        <v>0</v>
      </c>
      <c r="J575" s="14" t="s">
        <v>48</v>
      </c>
      <c r="K575" s="24" t="s">
        <v>979</v>
      </c>
    </row>
    <row r="576" spans="1:11" ht="38.1" customHeight="1">
      <c r="A576" s="9"/>
      <c r="B576" s="24" t="s">
        <v>977</v>
      </c>
      <c r="C576" s="24" t="s">
        <v>980</v>
      </c>
      <c r="D576" s="24" t="s">
        <v>440</v>
      </c>
      <c r="E576" s="30">
        <v>6000000</v>
      </c>
      <c r="F576" s="30">
        <v>6000000</v>
      </c>
      <c r="G576" s="88">
        <v>0</v>
      </c>
      <c r="H576" s="14" t="s">
        <v>47</v>
      </c>
      <c r="I576" s="92">
        <f t="shared" ref="I576:I581" si="10">G576/F576</f>
        <v>0</v>
      </c>
      <c r="J576" s="14" t="s">
        <v>48</v>
      </c>
      <c r="K576" s="24" t="s">
        <v>979</v>
      </c>
    </row>
    <row r="577" spans="1:11" ht="38.1" customHeight="1">
      <c r="A577" s="9"/>
      <c r="B577" s="24" t="s">
        <v>977</v>
      </c>
      <c r="C577" s="24" t="s">
        <v>981</v>
      </c>
      <c r="D577" s="24" t="s">
        <v>440</v>
      </c>
      <c r="E577" s="30">
        <v>4000000</v>
      </c>
      <c r="F577" s="30">
        <v>4000000</v>
      </c>
      <c r="G577" s="88">
        <v>0</v>
      </c>
      <c r="H577" s="14" t="s">
        <v>47</v>
      </c>
      <c r="I577" s="92">
        <f t="shared" si="10"/>
        <v>0</v>
      </c>
      <c r="J577" s="14" t="s">
        <v>48</v>
      </c>
      <c r="K577" s="24" t="s">
        <v>979</v>
      </c>
    </row>
    <row r="578" spans="1:11" ht="38.1" customHeight="1">
      <c r="A578" s="9"/>
      <c r="B578" s="24" t="s">
        <v>977</v>
      </c>
      <c r="C578" s="24" t="s">
        <v>982</v>
      </c>
      <c r="D578" s="24" t="s">
        <v>440</v>
      </c>
      <c r="E578" s="30">
        <v>50000000</v>
      </c>
      <c r="F578" s="30">
        <v>50000000</v>
      </c>
      <c r="G578" s="88">
        <v>0</v>
      </c>
      <c r="H578" s="14" t="s">
        <v>47</v>
      </c>
      <c r="I578" s="92">
        <f t="shared" si="10"/>
        <v>0</v>
      </c>
      <c r="J578" s="14" t="s">
        <v>48</v>
      </c>
      <c r="K578" s="24" t="s">
        <v>979</v>
      </c>
    </row>
    <row r="579" spans="1:11" ht="38.1" customHeight="1">
      <c r="A579" s="9"/>
      <c r="B579" s="24" t="s">
        <v>977</v>
      </c>
      <c r="C579" s="24" t="s">
        <v>983</v>
      </c>
      <c r="D579" s="24" t="s">
        <v>440</v>
      </c>
      <c r="E579" s="30">
        <v>3500000</v>
      </c>
      <c r="F579" s="30">
        <v>3500000</v>
      </c>
      <c r="G579" s="88">
        <v>0</v>
      </c>
      <c r="H579" s="14" t="s">
        <v>47</v>
      </c>
      <c r="I579" s="92">
        <f t="shared" si="10"/>
        <v>0</v>
      </c>
      <c r="J579" s="14" t="s">
        <v>48</v>
      </c>
      <c r="K579" s="24" t="s">
        <v>979</v>
      </c>
    </row>
    <row r="580" spans="1:11" ht="38.1" customHeight="1">
      <c r="A580" s="9"/>
      <c r="B580" s="24" t="s">
        <v>977</v>
      </c>
      <c r="C580" s="24" t="s">
        <v>984</v>
      </c>
      <c r="D580" s="24" t="s">
        <v>440</v>
      </c>
      <c r="E580" s="30">
        <v>1000000</v>
      </c>
      <c r="F580" s="30">
        <v>1000000</v>
      </c>
      <c r="G580" s="88">
        <v>0</v>
      </c>
      <c r="H580" s="14" t="s">
        <v>47</v>
      </c>
      <c r="I580" s="92">
        <f t="shared" si="10"/>
        <v>0</v>
      </c>
      <c r="J580" s="14" t="s">
        <v>48</v>
      </c>
      <c r="K580" s="24" t="s">
        <v>979</v>
      </c>
    </row>
    <row r="581" spans="1:11" ht="38.1" customHeight="1">
      <c r="A581" s="9"/>
      <c r="B581" s="24" t="s">
        <v>977</v>
      </c>
      <c r="C581" s="24" t="s">
        <v>985</v>
      </c>
      <c r="D581" s="24" t="s">
        <v>440</v>
      </c>
      <c r="E581" s="30">
        <v>8000000</v>
      </c>
      <c r="F581" s="30">
        <v>8000000</v>
      </c>
      <c r="G581" s="88">
        <v>0</v>
      </c>
      <c r="H581" s="14" t="s">
        <v>47</v>
      </c>
      <c r="I581" s="92">
        <f t="shared" si="10"/>
        <v>0</v>
      </c>
      <c r="J581" s="14" t="s">
        <v>48</v>
      </c>
      <c r="K581" s="24" t="s">
        <v>779</v>
      </c>
    </row>
    <row r="582" spans="1:11" ht="38.1" customHeight="1">
      <c r="A582" s="9"/>
      <c r="B582" s="24" t="s">
        <v>977</v>
      </c>
      <c r="C582" s="24" t="s">
        <v>986</v>
      </c>
      <c r="D582" s="24" t="s">
        <v>440</v>
      </c>
      <c r="E582" s="30">
        <v>6500000</v>
      </c>
      <c r="F582" s="30">
        <v>6500000</v>
      </c>
      <c r="G582" s="88">
        <v>0</v>
      </c>
      <c r="H582" s="14" t="s">
        <v>47</v>
      </c>
      <c r="I582" s="92">
        <f>G582/F582</f>
        <v>0</v>
      </c>
      <c r="J582" s="14" t="s">
        <v>48</v>
      </c>
      <c r="K582" s="24" t="s">
        <v>779</v>
      </c>
    </row>
    <row r="583" spans="1:11" ht="38.1" customHeight="1">
      <c r="A583" s="9"/>
      <c r="B583" s="24"/>
      <c r="C583" s="24"/>
      <c r="D583" s="24"/>
      <c r="E583" s="30"/>
      <c r="F583" s="30"/>
      <c r="G583" s="88"/>
      <c r="H583" s="14"/>
      <c r="I583" s="23"/>
      <c r="J583" s="14"/>
      <c r="K583" s="24"/>
    </row>
    <row r="584" spans="1:11" ht="38.1" customHeight="1">
      <c r="A584" s="9"/>
      <c r="B584" s="24" t="s">
        <v>988</v>
      </c>
      <c r="C584" s="24" t="s">
        <v>989</v>
      </c>
      <c r="D584" s="24" t="s">
        <v>990</v>
      </c>
      <c r="E584" s="30">
        <v>8000000</v>
      </c>
      <c r="F584" s="30">
        <v>8000000</v>
      </c>
      <c r="G584" s="88">
        <v>0</v>
      </c>
      <c r="H584" s="14" t="s">
        <v>47</v>
      </c>
      <c r="I584" s="92">
        <f>G584/F584</f>
        <v>0</v>
      </c>
      <c r="J584" s="14" t="s">
        <v>48</v>
      </c>
      <c r="K584" s="24" t="s">
        <v>991</v>
      </c>
    </row>
    <row r="585" spans="1:11" ht="38.1" customHeight="1">
      <c r="A585" s="9"/>
      <c r="B585" s="24" t="s">
        <v>988</v>
      </c>
      <c r="C585" s="24" t="s">
        <v>992</v>
      </c>
      <c r="D585" s="24" t="s">
        <v>990</v>
      </c>
      <c r="E585" s="30">
        <v>2500000</v>
      </c>
      <c r="F585" s="30">
        <v>2500000</v>
      </c>
      <c r="G585" s="88">
        <v>0</v>
      </c>
      <c r="H585" s="14" t="s">
        <v>47</v>
      </c>
      <c r="I585" s="92">
        <f t="shared" ref="I585" si="11">G585/F585</f>
        <v>0</v>
      </c>
      <c r="J585" s="14" t="s">
        <v>48</v>
      </c>
      <c r="K585" s="24" t="s">
        <v>991</v>
      </c>
    </row>
    <row r="586" spans="1:11" ht="38.1" customHeight="1">
      <c r="A586" s="9"/>
      <c r="B586" s="24" t="s">
        <v>988</v>
      </c>
      <c r="C586" s="24" t="s">
        <v>993</v>
      </c>
      <c r="D586" s="24" t="s">
        <v>990</v>
      </c>
      <c r="E586" s="30">
        <v>15000000</v>
      </c>
      <c r="F586" s="30">
        <v>15000000</v>
      </c>
      <c r="G586" s="88">
        <v>0</v>
      </c>
      <c r="H586" s="14" t="s">
        <v>47</v>
      </c>
      <c r="I586" s="92">
        <f>G586/F586</f>
        <v>0</v>
      </c>
      <c r="J586" s="14" t="s">
        <v>48</v>
      </c>
      <c r="K586" s="24" t="s">
        <v>991</v>
      </c>
    </row>
    <row r="587" spans="1:11" ht="38.1" customHeight="1">
      <c r="A587" s="9"/>
      <c r="B587" s="24"/>
      <c r="C587" s="24"/>
      <c r="D587" s="24"/>
      <c r="E587" s="30"/>
      <c r="F587" s="30"/>
      <c r="G587" s="88"/>
      <c r="H587" s="14"/>
      <c r="I587" s="23"/>
      <c r="J587" s="14"/>
      <c r="K587" s="24"/>
    </row>
    <row r="588" spans="1:11" ht="38.1" customHeight="1">
      <c r="A588" s="9"/>
      <c r="B588" s="24" t="s">
        <v>972</v>
      </c>
      <c r="C588" s="24" t="s">
        <v>994</v>
      </c>
      <c r="D588" s="24" t="s">
        <v>817</v>
      </c>
      <c r="E588" s="30">
        <v>0</v>
      </c>
      <c r="F588" s="30">
        <v>9600000</v>
      </c>
      <c r="G588" s="88">
        <v>0</v>
      </c>
      <c r="H588" s="14" t="s">
        <v>47</v>
      </c>
      <c r="I588" s="92">
        <f>G588/F588</f>
        <v>0</v>
      </c>
      <c r="J588" s="14" t="s">
        <v>48</v>
      </c>
      <c r="K588" s="24" t="s">
        <v>995</v>
      </c>
    </row>
    <row r="589" spans="1:11" ht="38.1" customHeight="1">
      <c r="A589" s="9"/>
      <c r="B589" s="24" t="s">
        <v>972</v>
      </c>
      <c r="C589" s="24" t="s">
        <v>996</v>
      </c>
      <c r="D589" s="24" t="s">
        <v>817</v>
      </c>
      <c r="E589" s="30"/>
      <c r="F589" s="30">
        <v>16000000</v>
      </c>
      <c r="G589" s="88">
        <v>0</v>
      </c>
      <c r="H589" s="14" t="s">
        <v>47</v>
      </c>
      <c r="I589" s="92">
        <f t="shared" ref="I589:I610" si="12">G589/F589</f>
        <v>0</v>
      </c>
      <c r="J589" s="14" t="s">
        <v>48</v>
      </c>
      <c r="K589" s="24" t="s">
        <v>995</v>
      </c>
    </row>
    <row r="590" spans="1:11" ht="38.1" customHeight="1">
      <c r="A590" s="9"/>
      <c r="B590" s="24" t="s">
        <v>972</v>
      </c>
      <c r="C590" s="24" t="s">
        <v>997</v>
      </c>
      <c r="D590" s="24" t="s">
        <v>817</v>
      </c>
      <c r="E590" s="30"/>
      <c r="F590" s="30">
        <v>5760000</v>
      </c>
      <c r="G590" s="88">
        <v>0</v>
      </c>
      <c r="H590" s="14" t="s">
        <v>47</v>
      </c>
      <c r="I590" s="92">
        <f t="shared" si="12"/>
        <v>0</v>
      </c>
      <c r="J590" s="14" t="s">
        <v>48</v>
      </c>
      <c r="K590" s="24" t="s">
        <v>995</v>
      </c>
    </row>
    <row r="591" spans="1:11" ht="38.1" customHeight="1">
      <c r="A591" s="9"/>
      <c r="B591" s="24" t="s">
        <v>972</v>
      </c>
      <c r="C591" s="24" t="s">
        <v>998</v>
      </c>
      <c r="D591" s="24" t="s">
        <v>817</v>
      </c>
      <c r="E591" s="30"/>
      <c r="F591" s="30">
        <v>2400000</v>
      </c>
      <c r="G591" s="88">
        <v>0</v>
      </c>
      <c r="H591" s="14" t="s">
        <v>47</v>
      </c>
      <c r="I591" s="92">
        <f t="shared" si="12"/>
        <v>0</v>
      </c>
      <c r="J591" s="14" t="s">
        <v>48</v>
      </c>
      <c r="K591" s="24" t="s">
        <v>995</v>
      </c>
    </row>
    <row r="592" spans="1:11" ht="38.1" customHeight="1">
      <c r="A592" s="9"/>
      <c r="B592" s="24" t="s">
        <v>972</v>
      </c>
      <c r="C592" s="24" t="s">
        <v>999</v>
      </c>
      <c r="D592" s="24" t="s">
        <v>817</v>
      </c>
      <c r="E592" s="30"/>
      <c r="F592" s="30">
        <v>600000</v>
      </c>
      <c r="G592" s="88">
        <v>0</v>
      </c>
      <c r="H592" s="14" t="s">
        <v>47</v>
      </c>
      <c r="I592" s="92">
        <f t="shared" si="12"/>
        <v>0</v>
      </c>
      <c r="J592" s="14" t="s">
        <v>48</v>
      </c>
      <c r="K592" s="24" t="s">
        <v>995</v>
      </c>
    </row>
    <row r="593" spans="1:11" ht="38.1" customHeight="1">
      <c r="A593" s="9"/>
      <c r="B593" s="24" t="s">
        <v>972</v>
      </c>
      <c r="C593" s="24" t="s">
        <v>1000</v>
      </c>
      <c r="D593" s="24" t="s">
        <v>817</v>
      </c>
      <c r="E593" s="30"/>
      <c r="F593" s="30">
        <v>1650000</v>
      </c>
      <c r="G593" s="88">
        <v>0</v>
      </c>
      <c r="H593" s="14" t="s">
        <v>47</v>
      </c>
      <c r="I593" s="92">
        <f t="shared" si="12"/>
        <v>0</v>
      </c>
      <c r="J593" s="14" t="s">
        <v>48</v>
      </c>
      <c r="K593" s="24" t="s">
        <v>995</v>
      </c>
    </row>
    <row r="594" spans="1:11" ht="38.1" customHeight="1">
      <c r="A594" s="9"/>
      <c r="B594" s="24" t="s">
        <v>972</v>
      </c>
      <c r="C594" s="24" t="s">
        <v>1001</v>
      </c>
      <c r="D594" s="24" t="s">
        <v>817</v>
      </c>
      <c r="E594" s="30"/>
      <c r="F594" s="30">
        <v>300000</v>
      </c>
      <c r="G594" s="88">
        <v>0</v>
      </c>
      <c r="H594" s="14" t="s">
        <v>47</v>
      </c>
      <c r="I594" s="92">
        <f t="shared" si="12"/>
        <v>0</v>
      </c>
      <c r="J594" s="14" t="s">
        <v>48</v>
      </c>
      <c r="K594" s="24" t="s">
        <v>995</v>
      </c>
    </row>
    <row r="595" spans="1:11" ht="38.1" customHeight="1">
      <c r="A595" s="9"/>
      <c r="B595" s="24" t="s">
        <v>972</v>
      </c>
      <c r="C595" s="24" t="s">
        <v>1002</v>
      </c>
      <c r="D595" s="24" t="s">
        <v>817</v>
      </c>
      <c r="E595" s="30"/>
      <c r="F595" s="30">
        <v>500000</v>
      </c>
      <c r="G595" s="88">
        <v>0</v>
      </c>
      <c r="H595" s="14" t="s">
        <v>47</v>
      </c>
      <c r="I595" s="92">
        <f t="shared" si="12"/>
        <v>0</v>
      </c>
      <c r="J595" s="14" t="s">
        <v>48</v>
      </c>
      <c r="K595" s="24" t="s">
        <v>995</v>
      </c>
    </row>
    <row r="596" spans="1:11" ht="38.1" customHeight="1">
      <c r="A596" s="9"/>
      <c r="B596" s="24" t="s">
        <v>972</v>
      </c>
      <c r="C596" s="24" t="s">
        <v>1003</v>
      </c>
      <c r="D596" s="24" t="s">
        <v>817</v>
      </c>
      <c r="E596" s="30"/>
      <c r="F596" s="30">
        <v>800000</v>
      </c>
      <c r="G596" s="88">
        <v>0</v>
      </c>
      <c r="H596" s="14" t="s">
        <v>367</v>
      </c>
      <c r="I596" s="92">
        <f t="shared" si="12"/>
        <v>0</v>
      </c>
      <c r="J596" s="14" t="s">
        <v>1004</v>
      </c>
      <c r="K596" s="24" t="s">
        <v>995</v>
      </c>
    </row>
    <row r="597" spans="1:11" ht="38.1" customHeight="1">
      <c r="A597" s="9"/>
      <c r="B597" s="24" t="s">
        <v>972</v>
      </c>
      <c r="C597" s="24" t="s">
        <v>1005</v>
      </c>
      <c r="D597" s="24" t="s">
        <v>817</v>
      </c>
      <c r="E597" s="30"/>
      <c r="F597" s="30">
        <v>3200000</v>
      </c>
      <c r="G597" s="88">
        <v>0</v>
      </c>
      <c r="H597" s="14" t="s">
        <v>367</v>
      </c>
      <c r="I597" s="92">
        <f t="shared" si="12"/>
        <v>0</v>
      </c>
      <c r="J597" s="14" t="s">
        <v>1004</v>
      </c>
      <c r="K597" s="24" t="s">
        <v>995</v>
      </c>
    </row>
    <row r="598" spans="1:11" ht="38.1" customHeight="1">
      <c r="A598" s="9"/>
      <c r="B598" s="24" t="s">
        <v>972</v>
      </c>
      <c r="C598" s="24" t="s">
        <v>1006</v>
      </c>
      <c r="D598" s="24" t="s">
        <v>817</v>
      </c>
      <c r="E598" s="30"/>
      <c r="F598" s="30">
        <v>2400000</v>
      </c>
      <c r="G598" s="88">
        <v>0</v>
      </c>
      <c r="H598" s="14" t="s">
        <v>367</v>
      </c>
      <c r="I598" s="92">
        <f t="shared" si="12"/>
        <v>0</v>
      </c>
      <c r="J598" s="14" t="s">
        <v>1004</v>
      </c>
      <c r="K598" s="24" t="s">
        <v>995</v>
      </c>
    </row>
    <row r="599" spans="1:11" ht="38.1" customHeight="1">
      <c r="A599" s="9"/>
      <c r="B599" s="24"/>
      <c r="C599" s="24"/>
      <c r="D599" s="24"/>
      <c r="E599" s="30"/>
      <c r="F599" s="30"/>
      <c r="G599" s="88"/>
      <c r="H599" s="14"/>
      <c r="I599" s="23"/>
      <c r="J599" s="14"/>
      <c r="K599" s="24"/>
    </row>
    <row r="600" spans="1:11" ht="38.1" customHeight="1">
      <c r="A600" s="9"/>
      <c r="B600" s="24" t="s">
        <v>1007</v>
      </c>
      <c r="C600" s="24" t="s">
        <v>1008</v>
      </c>
      <c r="D600" s="24" t="s">
        <v>1009</v>
      </c>
      <c r="E600" s="30">
        <v>2000000</v>
      </c>
      <c r="F600" s="30">
        <v>2000000</v>
      </c>
      <c r="G600" s="88">
        <v>0</v>
      </c>
      <c r="H600" s="14" t="s">
        <v>367</v>
      </c>
      <c r="I600" s="92">
        <f t="shared" si="12"/>
        <v>0</v>
      </c>
      <c r="J600" s="14" t="s">
        <v>48</v>
      </c>
      <c r="K600" s="24"/>
    </row>
    <row r="601" spans="1:11" ht="38.1" customHeight="1">
      <c r="A601" s="9"/>
      <c r="B601" s="24" t="s">
        <v>1007</v>
      </c>
      <c r="C601" s="24" t="s">
        <v>1010</v>
      </c>
      <c r="D601" s="24" t="s">
        <v>754</v>
      </c>
      <c r="E601" s="30">
        <v>2000000</v>
      </c>
      <c r="F601" s="30">
        <v>2000000</v>
      </c>
      <c r="G601" s="88">
        <v>0</v>
      </c>
      <c r="H601" s="14" t="s">
        <v>367</v>
      </c>
      <c r="I601" s="92">
        <f t="shared" si="12"/>
        <v>0</v>
      </c>
      <c r="J601" s="14" t="s">
        <v>48</v>
      </c>
      <c r="K601" s="24"/>
    </row>
    <row r="602" spans="1:11" ht="38.1" customHeight="1">
      <c r="A602" s="9"/>
      <c r="B602" s="24" t="s">
        <v>1007</v>
      </c>
      <c r="C602" s="24" t="s">
        <v>1011</v>
      </c>
      <c r="D602" s="24" t="s">
        <v>512</v>
      </c>
      <c r="E602" s="30">
        <v>3000000</v>
      </c>
      <c r="F602" s="30">
        <v>3000000</v>
      </c>
      <c r="G602" s="88">
        <v>0</v>
      </c>
      <c r="H602" s="14" t="s">
        <v>367</v>
      </c>
      <c r="I602" s="92">
        <f t="shared" si="12"/>
        <v>0</v>
      </c>
      <c r="J602" s="14" t="s">
        <v>48</v>
      </c>
      <c r="K602" s="24"/>
    </row>
    <row r="603" spans="1:11" ht="38.1" customHeight="1">
      <c r="A603" s="9"/>
      <c r="B603" s="24" t="s">
        <v>1007</v>
      </c>
      <c r="C603" s="24" t="s">
        <v>1012</v>
      </c>
      <c r="D603" s="24" t="s">
        <v>496</v>
      </c>
      <c r="E603" s="30">
        <v>3000000</v>
      </c>
      <c r="F603" s="30">
        <v>3000000</v>
      </c>
      <c r="G603" s="88">
        <v>0</v>
      </c>
      <c r="H603" s="14" t="s">
        <v>367</v>
      </c>
      <c r="I603" s="92">
        <f t="shared" si="12"/>
        <v>0</v>
      </c>
      <c r="J603" s="14" t="s">
        <v>48</v>
      </c>
      <c r="K603" s="24"/>
    </row>
    <row r="604" spans="1:11" ht="38.1" customHeight="1">
      <c r="A604" s="9"/>
      <c r="B604" s="24" t="s">
        <v>1007</v>
      </c>
      <c r="C604" s="24" t="s">
        <v>1013</v>
      </c>
      <c r="D604" s="24" t="s">
        <v>496</v>
      </c>
      <c r="E604" s="30">
        <v>2000000</v>
      </c>
      <c r="F604" s="30">
        <v>2000000</v>
      </c>
      <c r="G604" s="88">
        <v>0</v>
      </c>
      <c r="H604" s="14" t="s">
        <v>367</v>
      </c>
      <c r="I604" s="92">
        <f t="shared" si="12"/>
        <v>0</v>
      </c>
      <c r="J604" s="14" t="s">
        <v>48</v>
      </c>
      <c r="K604" s="24"/>
    </row>
    <row r="605" spans="1:11" ht="38.1" customHeight="1">
      <c r="A605" s="9"/>
      <c r="B605" s="24" t="s">
        <v>1007</v>
      </c>
      <c r="C605" s="24" t="s">
        <v>1014</v>
      </c>
      <c r="D605" s="24" t="s">
        <v>1015</v>
      </c>
      <c r="E605" s="30">
        <v>2400000</v>
      </c>
      <c r="F605" s="30">
        <v>2400000</v>
      </c>
      <c r="G605" s="88">
        <v>0</v>
      </c>
      <c r="H605" s="14" t="s">
        <v>367</v>
      </c>
      <c r="I605" s="92">
        <f t="shared" si="12"/>
        <v>0</v>
      </c>
      <c r="J605" s="14" t="s">
        <v>48</v>
      </c>
      <c r="K605" s="24"/>
    </row>
    <row r="606" spans="1:11" ht="38.1" customHeight="1">
      <c r="A606" s="9"/>
      <c r="B606" s="24" t="s">
        <v>1007</v>
      </c>
      <c r="C606" s="24" t="s">
        <v>1016</v>
      </c>
      <c r="D606" s="24" t="s">
        <v>1015</v>
      </c>
      <c r="E606" s="30">
        <v>7624825</v>
      </c>
      <c r="F606" s="30">
        <v>7624825</v>
      </c>
      <c r="G606" s="88">
        <v>0</v>
      </c>
      <c r="H606" s="14" t="s">
        <v>367</v>
      </c>
      <c r="I606" s="92">
        <f t="shared" si="12"/>
        <v>0</v>
      </c>
      <c r="J606" s="14" t="s">
        <v>48</v>
      </c>
      <c r="K606" s="24"/>
    </row>
    <row r="607" spans="1:11" ht="38.1" customHeight="1">
      <c r="A607" s="9"/>
      <c r="B607" s="24" t="s">
        <v>1007</v>
      </c>
      <c r="C607" s="24" t="s">
        <v>1017</v>
      </c>
      <c r="D607" s="24" t="s">
        <v>1018</v>
      </c>
      <c r="E607" s="30">
        <v>2000000</v>
      </c>
      <c r="F607" s="30">
        <v>2000000</v>
      </c>
      <c r="G607" s="88">
        <v>0</v>
      </c>
      <c r="H607" s="14" t="s">
        <v>367</v>
      </c>
      <c r="I607" s="92">
        <f t="shared" si="12"/>
        <v>0</v>
      </c>
      <c r="J607" s="14" t="s">
        <v>48</v>
      </c>
      <c r="K607" s="24"/>
    </row>
    <row r="608" spans="1:11" ht="38.1" customHeight="1">
      <c r="A608" s="9"/>
      <c r="B608" s="24" t="s">
        <v>1007</v>
      </c>
      <c r="C608" s="24" t="s">
        <v>1019</v>
      </c>
      <c r="D608" s="24" t="s">
        <v>514</v>
      </c>
      <c r="E608" s="30">
        <v>2500000</v>
      </c>
      <c r="F608" s="30">
        <v>2500000</v>
      </c>
      <c r="G608" s="88">
        <v>0</v>
      </c>
      <c r="H608" s="14" t="s">
        <v>367</v>
      </c>
      <c r="I608" s="92">
        <f t="shared" si="12"/>
        <v>0</v>
      </c>
      <c r="J608" s="14" t="s">
        <v>48</v>
      </c>
      <c r="K608" s="24"/>
    </row>
    <row r="609" spans="1:11" ht="38.1" customHeight="1">
      <c r="A609" s="9"/>
      <c r="B609" s="24" t="s">
        <v>1007</v>
      </c>
      <c r="C609" s="24" t="s">
        <v>1020</v>
      </c>
      <c r="D609" s="24" t="s">
        <v>514</v>
      </c>
      <c r="E609" s="30">
        <v>2700000</v>
      </c>
      <c r="F609" s="30">
        <v>2700000</v>
      </c>
      <c r="G609" s="88">
        <v>0</v>
      </c>
      <c r="H609" s="14" t="s">
        <v>367</v>
      </c>
      <c r="I609" s="92">
        <f t="shared" si="12"/>
        <v>0</v>
      </c>
      <c r="J609" s="14" t="s">
        <v>48</v>
      </c>
      <c r="K609" s="24"/>
    </row>
    <row r="610" spans="1:11" ht="38.1" customHeight="1">
      <c r="A610" s="9"/>
      <c r="B610" s="100"/>
      <c r="C610" s="101" t="s">
        <v>0</v>
      </c>
      <c r="D610" s="100"/>
      <c r="E610" s="102">
        <f>SUM(E11:E609)</f>
        <v>6323763852.7644262</v>
      </c>
      <c r="F610" s="102">
        <f>SUM(F11:F609)</f>
        <v>6144976099.9344282</v>
      </c>
      <c r="G610" s="102">
        <f>SUM(G11:G609)</f>
        <v>1704774476.7400005</v>
      </c>
      <c r="H610" s="103"/>
      <c r="I610" s="104">
        <f t="shared" si="12"/>
        <v>0.27742572941141169</v>
      </c>
      <c r="J610" s="103"/>
      <c r="K610" s="100"/>
    </row>
    <row r="611" spans="1:11" ht="15.75">
      <c r="A611" s="9"/>
      <c r="B611" s="31" t="s">
        <v>27</v>
      </c>
      <c r="C611" s="9"/>
      <c r="D611" s="9"/>
      <c r="E611" s="9"/>
    </row>
    <row r="612" spans="1:11" ht="15.75">
      <c r="A612" s="9"/>
      <c r="B612" s="9"/>
      <c r="C612" s="9"/>
      <c r="D612" s="9"/>
      <c r="E612" s="9"/>
    </row>
    <row r="613" spans="1:11" ht="15.75">
      <c r="A613" s="9"/>
      <c r="B613" s="1" t="s">
        <v>50</v>
      </c>
      <c r="C613" s="1"/>
      <c r="D613" s="1"/>
      <c r="E613" s="1"/>
      <c r="F613" s="1"/>
      <c r="G613" s="90" t="s">
        <v>5</v>
      </c>
      <c r="H613" s="2"/>
    </row>
    <row r="614" spans="1:11" ht="15.75">
      <c r="A614" s="9"/>
      <c r="B614" s="5" t="s">
        <v>110</v>
      </c>
      <c r="C614" s="3"/>
      <c r="D614" s="3"/>
      <c r="E614" s="3"/>
      <c r="F614" s="3"/>
      <c r="G614" s="91"/>
      <c r="H614" s="4"/>
    </row>
    <row r="615" spans="1:11" ht="15.75">
      <c r="A615" s="9"/>
      <c r="B615" s="3"/>
      <c r="C615" s="3"/>
      <c r="D615" s="3"/>
      <c r="E615" s="3"/>
      <c r="F615" s="3"/>
      <c r="G615" s="91"/>
      <c r="H615" s="4"/>
    </row>
    <row r="616" spans="1:11" ht="15.75">
      <c r="A616" s="9"/>
      <c r="B616" s="1" t="s">
        <v>108</v>
      </c>
      <c r="C616" s="1"/>
      <c r="D616" s="1"/>
      <c r="E616" s="1"/>
      <c r="F616" s="1"/>
      <c r="G616" s="91"/>
      <c r="H616" s="4"/>
    </row>
    <row r="617" spans="1:11" ht="15.75">
      <c r="A617" s="9"/>
      <c r="B617" s="4"/>
      <c r="C617" s="4"/>
      <c r="D617" s="4"/>
      <c r="E617" s="4"/>
      <c r="F617" s="4"/>
      <c r="G617" s="56"/>
      <c r="H617" s="4"/>
    </row>
    <row r="618" spans="1:11" ht="15.75">
      <c r="A618" s="9"/>
      <c r="B618" s="4"/>
      <c r="C618" s="4"/>
      <c r="D618" s="4"/>
      <c r="E618" s="4"/>
      <c r="F618" s="4"/>
      <c r="G618" s="56"/>
      <c r="H618" s="4"/>
    </row>
    <row r="619" spans="1:11" ht="15.75">
      <c r="A619" s="9"/>
      <c r="B619" s="2" t="s">
        <v>109</v>
      </c>
      <c r="C619" s="2"/>
      <c r="D619" s="2"/>
      <c r="E619" s="2"/>
      <c r="F619" s="2"/>
      <c r="G619" s="90" t="s">
        <v>5</v>
      </c>
      <c r="H619" s="2"/>
    </row>
    <row r="620" spans="1:11" ht="15.75">
      <c r="A620" s="9"/>
      <c r="B620" s="5" t="s">
        <v>110</v>
      </c>
      <c r="C620" s="4"/>
      <c r="D620" s="4"/>
      <c r="E620" s="4"/>
      <c r="F620" s="4"/>
      <c r="G620" s="56"/>
      <c r="H620" s="4"/>
    </row>
    <row r="621" spans="1:11" ht="15.75">
      <c r="A621" s="9"/>
      <c r="B621" s="4"/>
      <c r="C621" s="4"/>
      <c r="D621" s="4"/>
      <c r="E621" s="4"/>
      <c r="F621" s="4"/>
      <c r="G621" s="56"/>
      <c r="H621" s="4"/>
    </row>
    <row r="622" spans="1:11" ht="15.75">
      <c r="A622" s="9"/>
      <c r="B622" s="1" t="s">
        <v>108</v>
      </c>
      <c r="C622" s="1"/>
      <c r="D622" s="1"/>
      <c r="E622" s="1"/>
      <c r="F622" s="1"/>
      <c r="G622" s="56"/>
      <c r="H622" s="4"/>
    </row>
    <row r="623" spans="1:11" ht="15.75">
      <c r="A623" s="9"/>
      <c r="B623" s="9"/>
      <c r="C623" s="9"/>
      <c r="D623" s="9"/>
      <c r="E623" s="9"/>
    </row>
  </sheetData>
  <pageMargins left="0.70866141732283472" right="0.70866141732283472" top="0.74803149606299213" bottom="0.74803149606299213" header="0.31496062992125984" footer="0.31496062992125984"/>
  <pageSetup scale="82" fitToHeight="0"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61"/>
  <sheetViews>
    <sheetView topLeftCell="A139" zoomScaleNormal="100" workbookViewId="0">
      <selection activeCell="H155" sqref="H155"/>
    </sheetView>
  </sheetViews>
  <sheetFormatPr defaultColWidth="8.85546875" defaultRowHeight="15"/>
  <cols>
    <col min="1" max="1" width="8.85546875" style="11" customWidth="1"/>
    <col min="2" max="2" width="18.85546875" style="11" customWidth="1"/>
    <col min="3" max="3" width="59.5703125" style="11" customWidth="1"/>
    <col min="4" max="5" width="21.140625" style="11" customWidth="1"/>
    <col min="6" max="6" width="19.140625" style="11" customWidth="1"/>
    <col min="7" max="7" width="21.5703125" style="11" customWidth="1"/>
    <col min="8" max="8" width="13.85546875" style="11" customWidth="1"/>
    <col min="9" max="9" width="15.85546875" style="11" customWidth="1"/>
    <col min="10" max="16384" width="8.85546875" style="11"/>
  </cols>
  <sheetData>
    <row r="1" spans="2:9" ht="15.75">
      <c r="B1" s="77" t="s">
        <v>265</v>
      </c>
      <c r="C1" s="77"/>
      <c r="D1" s="77"/>
      <c r="E1" s="77"/>
      <c r="F1" s="77"/>
      <c r="G1" s="77"/>
      <c r="H1" s="77"/>
      <c r="I1" s="9"/>
    </row>
    <row r="2" spans="2:9" ht="15.75">
      <c r="B2" s="77"/>
      <c r="C2" s="77"/>
      <c r="D2" s="77"/>
      <c r="E2" s="77"/>
      <c r="F2" s="77"/>
      <c r="G2" s="77"/>
      <c r="H2" s="77"/>
      <c r="I2" s="9"/>
    </row>
    <row r="3" spans="2:9" ht="15.75">
      <c r="B3" s="70" t="s">
        <v>258</v>
      </c>
      <c r="C3" s="70"/>
      <c r="D3" s="70"/>
      <c r="E3" s="70"/>
      <c r="F3" s="70"/>
      <c r="G3" s="70"/>
      <c r="H3" s="70"/>
      <c r="I3" s="9"/>
    </row>
    <row r="4" spans="2:9" ht="15.75">
      <c r="B4" s="70"/>
      <c r="C4" s="70"/>
      <c r="D4" s="70"/>
      <c r="E4" s="70"/>
      <c r="F4" s="70"/>
      <c r="G4" s="70"/>
      <c r="H4" s="70"/>
      <c r="I4" s="9"/>
    </row>
    <row r="5" spans="2:9" ht="15.75">
      <c r="B5" s="76" t="s">
        <v>259</v>
      </c>
      <c r="C5" s="70"/>
      <c r="D5" s="70"/>
      <c r="E5" s="70"/>
      <c r="F5" s="70"/>
      <c r="G5" s="70"/>
      <c r="H5" s="70"/>
      <c r="I5" s="9"/>
    </row>
    <row r="6" spans="2:9" ht="15.75">
      <c r="B6" s="76"/>
      <c r="C6" s="70"/>
      <c r="D6" s="70"/>
      <c r="E6" s="70"/>
      <c r="F6" s="70"/>
      <c r="G6" s="70"/>
      <c r="H6" s="70"/>
      <c r="I6" s="9"/>
    </row>
    <row r="7" spans="2:9" ht="15.75">
      <c r="B7" s="78" t="s">
        <v>266</v>
      </c>
      <c r="C7" s="78"/>
      <c r="D7" s="78"/>
      <c r="E7" s="78"/>
      <c r="F7" s="78"/>
      <c r="G7" s="78"/>
      <c r="H7" s="78"/>
      <c r="I7" s="9"/>
    </row>
    <row r="8" spans="2:9" ht="15.75">
      <c r="B8" s="78"/>
      <c r="C8" s="78"/>
      <c r="D8" s="78"/>
      <c r="E8" s="78"/>
      <c r="F8" s="78"/>
      <c r="G8" s="78"/>
      <c r="H8" s="78"/>
      <c r="I8" s="9"/>
    </row>
    <row r="9" spans="2:9" ht="15.75">
      <c r="B9" s="76" t="s">
        <v>261</v>
      </c>
      <c r="C9" s="78"/>
      <c r="D9" s="78"/>
      <c r="E9" s="78"/>
      <c r="F9" s="78"/>
      <c r="G9" s="78"/>
      <c r="H9" s="78"/>
      <c r="I9" s="9"/>
    </row>
    <row r="10" spans="2:9">
      <c r="B10" s="621" t="s">
        <v>2955</v>
      </c>
      <c r="C10" s="621" t="s">
        <v>25</v>
      </c>
      <c r="D10" s="621" t="s">
        <v>2956</v>
      </c>
      <c r="E10" s="621"/>
      <c r="F10" s="621" t="s">
        <v>2957</v>
      </c>
      <c r="G10" s="621"/>
      <c r="H10" s="621" t="s">
        <v>2958</v>
      </c>
      <c r="I10" s="621"/>
    </row>
    <row r="11" spans="2:9" ht="28.5">
      <c r="B11" s="621"/>
      <c r="C11" s="621"/>
      <c r="D11" s="344" t="s">
        <v>2959</v>
      </c>
      <c r="E11" s="344" t="s">
        <v>2960</v>
      </c>
      <c r="F11" s="344" t="s">
        <v>2959</v>
      </c>
      <c r="G11" s="344" t="s">
        <v>2960</v>
      </c>
      <c r="H11" s="344" t="s">
        <v>2959</v>
      </c>
      <c r="I11" s="344" t="s">
        <v>2960</v>
      </c>
    </row>
    <row r="12" spans="2:9">
      <c r="B12" s="622" t="s">
        <v>264</v>
      </c>
      <c r="C12" s="622"/>
      <c r="D12" s="390"/>
      <c r="E12" s="390"/>
      <c r="F12" s="390"/>
      <c r="G12" s="390"/>
      <c r="H12" s="390"/>
      <c r="I12" s="390"/>
    </row>
    <row r="13" spans="2:9" s="32" customFormat="1" ht="15.75">
      <c r="B13" s="447">
        <v>102003060</v>
      </c>
      <c r="C13" s="448"/>
      <c r="D13" s="449"/>
      <c r="E13" s="449"/>
      <c r="F13" s="449"/>
      <c r="G13" s="449"/>
      <c r="H13" s="450"/>
      <c r="I13" s="450"/>
    </row>
    <row r="14" spans="2:9" s="32" customFormat="1" ht="15.75">
      <c r="B14" s="451"/>
      <c r="C14" s="61" t="s">
        <v>3421</v>
      </c>
      <c r="D14" s="452">
        <v>169509700</v>
      </c>
      <c r="E14" s="452">
        <v>715397782.5</v>
      </c>
      <c r="F14" s="452">
        <v>43750284.149999999</v>
      </c>
      <c r="G14" s="452">
        <v>204872507</v>
      </c>
      <c r="H14" s="450">
        <f t="shared" ref="H14:I77" si="0">F14/D14</f>
        <v>0.25809900052917323</v>
      </c>
      <c r="I14" s="450">
        <f t="shared" si="0"/>
        <v>0.28637565283479194</v>
      </c>
    </row>
    <row r="15" spans="2:9" s="32" customFormat="1" ht="15.75">
      <c r="B15" s="451"/>
      <c r="C15" s="61" t="s">
        <v>3422</v>
      </c>
      <c r="D15" s="452">
        <v>74714848.5</v>
      </c>
      <c r="E15" s="80"/>
      <c r="F15" s="452">
        <v>79584200.200000003</v>
      </c>
      <c r="G15" s="80"/>
      <c r="H15" s="450">
        <f t="shared" si="0"/>
        <v>1.0651724763920254</v>
      </c>
      <c r="I15" s="450">
        <v>0</v>
      </c>
    </row>
    <row r="16" spans="2:9" s="32" customFormat="1" ht="15.75">
      <c r="B16" s="451"/>
      <c r="C16" s="61" t="s">
        <v>3423</v>
      </c>
      <c r="D16" s="452">
        <v>17500000</v>
      </c>
      <c r="E16" s="80"/>
      <c r="F16" s="453">
        <v>0</v>
      </c>
      <c r="G16" s="80"/>
      <c r="H16" s="450">
        <f t="shared" si="0"/>
        <v>0</v>
      </c>
      <c r="I16" s="450">
        <v>0</v>
      </c>
    </row>
    <row r="17" spans="2:9" s="32" customFormat="1" ht="31.5">
      <c r="B17" s="447">
        <v>105003060</v>
      </c>
      <c r="C17" s="61" t="s">
        <v>3424</v>
      </c>
      <c r="D17" s="449"/>
      <c r="E17" s="449"/>
      <c r="F17" s="454"/>
      <c r="G17" s="454"/>
      <c r="H17" s="450"/>
      <c r="I17" s="450"/>
    </row>
    <row r="18" spans="2:9" s="32" customFormat="1" ht="15.75">
      <c r="B18" s="451"/>
      <c r="C18" s="61" t="s">
        <v>3425</v>
      </c>
      <c r="D18" s="452">
        <v>5750000</v>
      </c>
      <c r="E18" s="452">
        <v>-31282777</v>
      </c>
      <c r="F18" s="453">
        <v>0</v>
      </c>
      <c r="G18" s="453">
        <v>0</v>
      </c>
      <c r="H18" s="450">
        <f t="shared" si="0"/>
        <v>0</v>
      </c>
      <c r="I18" s="450">
        <f t="shared" si="0"/>
        <v>0</v>
      </c>
    </row>
    <row r="19" spans="2:9" s="32" customFormat="1" ht="31.5">
      <c r="B19" s="451"/>
      <c r="C19" s="61" t="s">
        <v>3426</v>
      </c>
      <c r="D19" s="452"/>
      <c r="E19" s="452">
        <v>-4000000</v>
      </c>
      <c r="F19" s="453"/>
      <c r="G19" s="453">
        <v>0</v>
      </c>
      <c r="H19" s="450">
        <v>0</v>
      </c>
      <c r="I19" s="450">
        <f t="shared" si="0"/>
        <v>0</v>
      </c>
    </row>
    <row r="20" spans="2:9" s="32" customFormat="1" ht="31.5">
      <c r="B20" s="447">
        <v>106003060</v>
      </c>
      <c r="C20" s="61" t="s">
        <v>3427</v>
      </c>
      <c r="D20" s="449"/>
      <c r="E20" s="449"/>
      <c r="F20" s="454"/>
      <c r="G20" s="449"/>
      <c r="H20" s="450"/>
      <c r="I20" s="450"/>
    </row>
    <row r="21" spans="2:9" s="32" customFormat="1" ht="15.75">
      <c r="B21" s="451"/>
      <c r="C21" s="61" t="s">
        <v>3428</v>
      </c>
      <c r="D21" s="452">
        <v>4600000</v>
      </c>
      <c r="E21" s="452">
        <v>41532275</v>
      </c>
      <c r="F21" s="453">
        <v>0</v>
      </c>
      <c r="G21" s="452">
        <v>4651400</v>
      </c>
      <c r="H21" s="450">
        <f t="shared" si="0"/>
        <v>0</v>
      </c>
      <c r="I21" s="450">
        <f t="shared" si="0"/>
        <v>0.11199482811861378</v>
      </c>
    </row>
    <row r="22" spans="2:9" s="32" customFormat="1" ht="15.75">
      <c r="B22" s="447">
        <v>107003060</v>
      </c>
      <c r="C22" s="61" t="s">
        <v>3429</v>
      </c>
      <c r="D22" s="449"/>
      <c r="E22" s="449"/>
      <c r="F22" s="449"/>
      <c r="G22" s="449"/>
      <c r="H22" s="450"/>
      <c r="I22" s="450"/>
    </row>
    <row r="23" spans="2:9" s="32" customFormat="1" ht="15.75">
      <c r="B23" s="451"/>
      <c r="C23" s="61" t="s">
        <v>3430</v>
      </c>
      <c r="D23" s="452">
        <v>865000</v>
      </c>
      <c r="E23" s="452">
        <v>96449470.5</v>
      </c>
      <c r="F23" s="453">
        <v>0</v>
      </c>
      <c r="G23" s="452">
        <v>65327824.399999999</v>
      </c>
      <c r="H23" s="450">
        <f t="shared" si="0"/>
        <v>0</v>
      </c>
      <c r="I23" s="450">
        <f t="shared" si="0"/>
        <v>0.67732693669894228</v>
      </c>
    </row>
    <row r="24" spans="2:9" s="32" customFormat="1" ht="15.75">
      <c r="B24" s="451"/>
      <c r="C24" s="61" t="s">
        <v>3431</v>
      </c>
      <c r="D24" s="452">
        <v>180000</v>
      </c>
      <c r="E24" s="80"/>
      <c r="F24" s="453">
        <v>0</v>
      </c>
      <c r="G24" s="80"/>
      <c r="H24" s="450">
        <f t="shared" si="0"/>
        <v>0</v>
      </c>
      <c r="I24" s="450">
        <v>0</v>
      </c>
    </row>
    <row r="25" spans="2:9" s="32" customFormat="1" ht="31.5">
      <c r="B25" s="451"/>
      <c r="C25" s="61" t="s">
        <v>3432</v>
      </c>
      <c r="D25" s="452">
        <v>6036710.5</v>
      </c>
      <c r="E25" s="452">
        <v>7000000</v>
      </c>
      <c r="F25" s="452">
        <v>100350</v>
      </c>
      <c r="G25" s="452">
        <v>4220211.3</v>
      </c>
      <c r="H25" s="450">
        <f t="shared" si="0"/>
        <v>1.662329177455172E-2</v>
      </c>
      <c r="I25" s="450">
        <f t="shared" si="0"/>
        <v>0.60288732857142857</v>
      </c>
    </row>
    <row r="26" spans="2:9" s="32" customFormat="1" ht="15.75">
      <c r="B26" s="447">
        <v>108003060</v>
      </c>
      <c r="C26" s="61" t="s">
        <v>3433</v>
      </c>
      <c r="D26" s="449"/>
      <c r="E26" s="449"/>
      <c r="F26" s="449"/>
      <c r="G26" s="454"/>
      <c r="H26" s="450"/>
      <c r="I26" s="450"/>
    </row>
    <row r="27" spans="2:9" s="32" customFormat="1" ht="15.75">
      <c r="B27" s="451"/>
      <c r="C27" s="61" t="s">
        <v>3434</v>
      </c>
      <c r="D27" s="452">
        <v>720000</v>
      </c>
      <c r="E27" s="80"/>
      <c r="F27" s="453">
        <v>0</v>
      </c>
      <c r="G27" s="80"/>
      <c r="H27" s="450">
        <f t="shared" si="0"/>
        <v>0</v>
      </c>
      <c r="I27" s="450">
        <v>0</v>
      </c>
    </row>
    <row r="28" spans="2:9" s="32" customFormat="1" ht="31.5">
      <c r="B28" s="451"/>
      <c r="C28" s="61" t="s">
        <v>3435</v>
      </c>
      <c r="D28" s="452"/>
      <c r="E28" s="452">
        <v>10685000</v>
      </c>
      <c r="F28" s="453"/>
      <c r="G28" s="453">
        <v>0</v>
      </c>
      <c r="H28" s="450">
        <v>0</v>
      </c>
      <c r="I28" s="450">
        <f t="shared" si="0"/>
        <v>0</v>
      </c>
    </row>
    <row r="29" spans="2:9" s="32" customFormat="1" ht="15.75">
      <c r="B29" s="451"/>
      <c r="C29" s="61" t="s">
        <v>3436</v>
      </c>
      <c r="D29" s="452">
        <v>185000</v>
      </c>
      <c r="E29" s="452">
        <v>-12450000</v>
      </c>
      <c r="F29" s="452">
        <v>49800</v>
      </c>
      <c r="G29" s="453">
        <v>0</v>
      </c>
      <c r="H29" s="450">
        <f t="shared" si="0"/>
        <v>0.26918918918918922</v>
      </c>
      <c r="I29" s="450">
        <f t="shared" si="0"/>
        <v>0</v>
      </c>
    </row>
    <row r="30" spans="2:9" s="32" customFormat="1" ht="15.75">
      <c r="B30" s="447">
        <v>109003060</v>
      </c>
      <c r="C30" s="61" t="s">
        <v>3437</v>
      </c>
      <c r="D30" s="449"/>
      <c r="E30" s="449"/>
      <c r="F30" s="449"/>
      <c r="G30" s="454"/>
      <c r="H30" s="450"/>
      <c r="I30" s="450"/>
    </row>
    <row r="31" spans="2:9" s="32" customFormat="1" ht="15.75">
      <c r="B31" s="451"/>
      <c r="C31" s="61" t="s">
        <v>3438</v>
      </c>
      <c r="D31" s="452">
        <v>258799.5</v>
      </c>
      <c r="E31" s="80"/>
      <c r="F31" s="452">
        <v>50000</v>
      </c>
      <c r="G31" s="80"/>
      <c r="H31" s="450">
        <f t="shared" si="0"/>
        <v>0.19319975502271064</v>
      </c>
      <c r="I31" s="450">
        <v>0</v>
      </c>
    </row>
    <row r="32" spans="2:9" s="32" customFormat="1" ht="15.75">
      <c r="B32" s="451"/>
      <c r="C32" s="61" t="s">
        <v>3439</v>
      </c>
      <c r="D32" s="452"/>
      <c r="E32" s="452">
        <v>3060000</v>
      </c>
      <c r="F32" s="452"/>
      <c r="G32" s="453">
        <v>0</v>
      </c>
      <c r="H32" s="450">
        <v>0</v>
      </c>
      <c r="I32" s="450">
        <f t="shared" si="0"/>
        <v>0</v>
      </c>
    </row>
    <row r="33" spans="2:9" s="32" customFormat="1" ht="15.75">
      <c r="B33" s="447">
        <v>111003060</v>
      </c>
      <c r="C33" s="61" t="s">
        <v>3440</v>
      </c>
      <c r="D33" s="454"/>
      <c r="E33" s="449"/>
      <c r="F33" s="454"/>
      <c r="G33" s="449"/>
      <c r="H33" s="450"/>
      <c r="I33" s="450"/>
    </row>
    <row r="34" spans="2:9" s="32" customFormat="1" ht="15.75">
      <c r="B34" s="451"/>
      <c r="C34" s="61" t="s">
        <v>3441</v>
      </c>
      <c r="D34" s="453">
        <v>0</v>
      </c>
      <c r="E34" s="452">
        <v>84459627</v>
      </c>
      <c r="F34" s="453">
        <v>0</v>
      </c>
      <c r="G34" s="452">
        <v>57620792.700000003</v>
      </c>
      <c r="H34" s="450">
        <v>0</v>
      </c>
      <c r="I34" s="450">
        <f t="shared" si="0"/>
        <v>0.68222883224431008</v>
      </c>
    </row>
    <row r="35" spans="2:9" s="32" customFormat="1" ht="15.75">
      <c r="B35" s="447">
        <v>112003060</v>
      </c>
      <c r="C35" s="61" t="s">
        <v>3440</v>
      </c>
      <c r="D35" s="454"/>
      <c r="E35" s="449"/>
      <c r="F35" s="454"/>
      <c r="G35" s="449"/>
      <c r="H35" s="450"/>
      <c r="I35" s="450"/>
    </row>
    <row r="36" spans="2:9" s="32" customFormat="1" ht="15.75">
      <c r="B36" s="451"/>
      <c r="C36" s="61" t="s">
        <v>3442</v>
      </c>
      <c r="D36" s="453">
        <v>0</v>
      </c>
      <c r="E36" s="452">
        <v>62781066</v>
      </c>
      <c r="F36" s="453">
        <v>0</v>
      </c>
      <c r="G36" s="452">
        <v>36569066</v>
      </c>
      <c r="H36" s="450">
        <v>0</v>
      </c>
      <c r="I36" s="450">
        <f t="shared" si="0"/>
        <v>0.58248558570190578</v>
      </c>
    </row>
    <row r="37" spans="2:9" s="32" customFormat="1" ht="15.75">
      <c r="B37" s="447">
        <v>202003060</v>
      </c>
      <c r="C37" s="61" t="s">
        <v>3443</v>
      </c>
      <c r="D37" s="80"/>
      <c r="E37" s="449"/>
      <c r="F37" s="80"/>
      <c r="G37" s="454"/>
      <c r="H37" s="450"/>
      <c r="I37" s="450"/>
    </row>
    <row r="38" spans="2:9" s="32" customFormat="1" ht="15.75">
      <c r="B38" s="451"/>
      <c r="C38" s="61" t="s">
        <v>3444</v>
      </c>
      <c r="D38" s="80"/>
      <c r="E38" s="452">
        <v>-102860963</v>
      </c>
      <c r="F38" s="80"/>
      <c r="G38" s="453">
        <v>0</v>
      </c>
      <c r="H38" s="450">
        <v>0</v>
      </c>
      <c r="I38" s="450">
        <f t="shared" si="0"/>
        <v>0</v>
      </c>
    </row>
    <row r="39" spans="2:9" s="32" customFormat="1" ht="15.75">
      <c r="B39" s="447">
        <v>203003060</v>
      </c>
      <c r="C39" s="61" t="s">
        <v>3445</v>
      </c>
      <c r="D39" s="80"/>
      <c r="E39" s="449"/>
      <c r="F39" s="80"/>
      <c r="G39" s="454"/>
      <c r="H39" s="450"/>
      <c r="I39" s="450"/>
    </row>
    <row r="40" spans="2:9" s="32" customFormat="1" ht="15.75">
      <c r="B40" s="80"/>
      <c r="C40" s="61" t="s">
        <v>3446</v>
      </c>
      <c r="D40" s="80"/>
      <c r="E40" s="452">
        <v>-21103504.5</v>
      </c>
      <c r="F40" s="80"/>
      <c r="G40" s="453">
        <v>0</v>
      </c>
      <c r="H40" s="450">
        <v>0</v>
      </c>
      <c r="I40" s="450">
        <f t="shared" si="0"/>
        <v>0</v>
      </c>
    </row>
    <row r="41" spans="2:9" s="32" customFormat="1" ht="15.75">
      <c r="B41" s="447">
        <v>301003060</v>
      </c>
      <c r="C41" s="61" t="s">
        <v>3447</v>
      </c>
      <c r="D41" s="449"/>
      <c r="E41" s="449"/>
      <c r="F41" s="449"/>
      <c r="G41" s="454"/>
      <c r="H41" s="450"/>
      <c r="I41" s="450"/>
    </row>
    <row r="42" spans="2:9" s="32" customFormat="1" ht="31.5">
      <c r="B42" s="451"/>
      <c r="C42" s="61" t="s">
        <v>3448</v>
      </c>
      <c r="D42" s="452">
        <v>5099750</v>
      </c>
      <c r="E42" s="452">
        <v>1600000</v>
      </c>
      <c r="F42" s="452">
        <v>471261.45</v>
      </c>
      <c r="G42" s="453">
        <v>0</v>
      </c>
      <c r="H42" s="450">
        <f t="shared" si="0"/>
        <v>9.2408735722339333E-2</v>
      </c>
      <c r="I42" s="450">
        <f t="shared" si="0"/>
        <v>0</v>
      </c>
    </row>
    <row r="43" spans="2:9" s="32" customFormat="1" ht="15.75">
      <c r="B43" s="80"/>
      <c r="C43" s="61" t="s">
        <v>3449</v>
      </c>
      <c r="D43" s="80"/>
      <c r="E43" s="452">
        <v>-1000000</v>
      </c>
      <c r="F43" s="80"/>
      <c r="G43" s="453">
        <v>0</v>
      </c>
      <c r="H43" s="450">
        <v>0</v>
      </c>
      <c r="I43" s="450">
        <f t="shared" si="0"/>
        <v>0</v>
      </c>
    </row>
    <row r="44" spans="2:9" s="32" customFormat="1" ht="15.75">
      <c r="B44" s="451"/>
      <c r="C44" s="61" t="s">
        <v>3450</v>
      </c>
      <c r="D44" s="452">
        <v>1691964.5</v>
      </c>
      <c r="E44" s="452"/>
      <c r="F44" s="452">
        <v>288800</v>
      </c>
      <c r="G44" s="453"/>
      <c r="H44" s="450">
        <f t="shared" si="0"/>
        <v>0.17068916044042295</v>
      </c>
      <c r="I44" s="450">
        <v>0</v>
      </c>
    </row>
    <row r="45" spans="2:9" s="32" customFormat="1" ht="15.75">
      <c r="B45" s="447">
        <v>302003060</v>
      </c>
      <c r="C45" s="61" t="s">
        <v>3451</v>
      </c>
      <c r="D45" s="449"/>
      <c r="E45" s="452"/>
      <c r="F45" s="449"/>
      <c r="G45" s="453"/>
      <c r="H45" s="450"/>
      <c r="I45" s="450"/>
    </row>
    <row r="46" spans="2:9" s="32" customFormat="1" ht="15.75">
      <c r="B46" s="451"/>
      <c r="C46" s="61" t="s">
        <v>3452</v>
      </c>
      <c r="D46" s="452">
        <v>3006000</v>
      </c>
      <c r="E46" s="452"/>
      <c r="F46" s="452">
        <v>218000</v>
      </c>
      <c r="G46" s="453"/>
      <c r="H46" s="450">
        <f t="shared" si="0"/>
        <v>7.2521623419827014E-2</v>
      </c>
      <c r="I46" s="450">
        <v>0</v>
      </c>
    </row>
    <row r="47" spans="2:9" s="32" customFormat="1" ht="15.75">
      <c r="B47" s="447">
        <v>304003060</v>
      </c>
      <c r="C47" s="61" t="s">
        <v>3453</v>
      </c>
      <c r="D47" s="449"/>
      <c r="E47" s="449"/>
      <c r="F47" s="449"/>
      <c r="G47" s="454"/>
      <c r="H47" s="450"/>
      <c r="I47" s="450"/>
    </row>
    <row r="48" spans="2:9" s="32" customFormat="1" ht="15.75">
      <c r="B48" s="451"/>
      <c r="C48" s="61" t="s">
        <v>3454</v>
      </c>
      <c r="D48" s="452">
        <v>1738874.5</v>
      </c>
      <c r="E48" s="452">
        <v>-31500000</v>
      </c>
      <c r="F48" s="452">
        <v>447400</v>
      </c>
      <c r="G48" s="453">
        <v>0</v>
      </c>
      <c r="H48" s="450">
        <f t="shared" si="0"/>
        <v>0.25729286386107797</v>
      </c>
      <c r="I48" s="450">
        <f t="shared" si="0"/>
        <v>0</v>
      </c>
    </row>
    <row r="49" spans="2:9" s="32" customFormat="1" ht="31.5">
      <c r="B49" s="447">
        <v>305003060</v>
      </c>
      <c r="C49" s="61" t="s">
        <v>3455</v>
      </c>
      <c r="D49" s="449"/>
      <c r="E49" s="449"/>
      <c r="F49" s="449"/>
      <c r="G49" s="449"/>
      <c r="H49" s="450"/>
      <c r="I49" s="450"/>
    </row>
    <row r="50" spans="2:9" s="32" customFormat="1" ht="15.75">
      <c r="B50" s="451"/>
      <c r="C50" s="61" t="s">
        <v>3456</v>
      </c>
      <c r="D50" s="452">
        <v>56137753</v>
      </c>
      <c r="E50" s="80"/>
      <c r="F50" s="452">
        <v>47652800.649999999</v>
      </c>
      <c r="G50" s="80"/>
      <c r="H50" s="450">
        <f t="shared" si="0"/>
        <v>0.84885479206836079</v>
      </c>
      <c r="I50" s="450">
        <v>0</v>
      </c>
    </row>
    <row r="51" spans="2:9" s="32" customFormat="1" ht="15.75">
      <c r="B51" s="451"/>
      <c r="C51" s="61" t="s">
        <v>3457</v>
      </c>
      <c r="D51" s="452">
        <v>198615451.5</v>
      </c>
      <c r="E51" s="452">
        <v>889093241</v>
      </c>
      <c r="F51" s="452">
        <v>86983577.799999997</v>
      </c>
      <c r="G51" s="452">
        <v>304604424.55000001</v>
      </c>
      <c r="H51" s="450">
        <f t="shared" si="0"/>
        <v>0.43794970201500155</v>
      </c>
      <c r="I51" s="450">
        <f t="shared" si="0"/>
        <v>0.34260121492701801</v>
      </c>
    </row>
    <row r="52" spans="2:9" s="32" customFormat="1" ht="15.75">
      <c r="B52" s="447">
        <v>306003060</v>
      </c>
      <c r="C52" s="61" t="s">
        <v>3458</v>
      </c>
      <c r="D52" s="449"/>
      <c r="E52" s="449"/>
      <c r="F52" s="449"/>
      <c r="G52" s="454"/>
      <c r="H52" s="450"/>
      <c r="I52" s="450"/>
    </row>
    <row r="53" spans="2:9" s="32" customFormat="1" ht="15.75">
      <c r="B53" s="451"/>
      <c r="C53" s="61" t="s">
        <v>3459</v>
      </c>
      <c r="D53" s="452">
        <v>1448500</v>
      </c>
      <c r="E53" s="80"/>
      <c r="F53" s="452">
        <v>324000</v>
      </c>
      <c r="G53" s="80"/>
      <c r="H53" s="450">
        <f t="shared" si="0"/>
        <v>0.22367966862271316</v>
      </c>
      <c r="I53" s="450">
        <v>0</v>
      </c>
    </row>
    <row r="54" spans="2:9" s="32" customFormat="1" ht="15.75">
      <c r="B54" s="451"/>
      <c r="C54" s="61" t="s">
        <v>3460</v>
      </c>
      <c r="D54" s="452"/>
      <c r="E54" s="452">
        <v>-5026857.5</v>
      </c>
      <c r="F54" s="452"/>
      <c r="G54" s="453">
        <v>0</v>
      </c>
      <c r="H54" s="450">
        <v>0</v>
      </c>
      <c r="I54" s="450">
        <f t="shared" si="0"/>
        <v>0</v>
      </c>
    </row>
    <row r="55" spans="2:9" s="32" customFormat="1" ht="15.75">
      <c r="B55" s="447">
        <v>307003060</v>
      </c>
      <c r="C55" s="61" t="s">
        <v>3461</v>
      </c>
      <c r="D55" s="449"/>
      <c r="E55" s="449"/>
      <c r="F55" s="449"/>
      <c r="G55" s="454"/>
      <c r="H55" s="450"/>
      <c r="I55" s="450"/>
    </row>
    <row r="56" spans="2:9" s="32" customFormat="1" ht="15.75">
      <c r="B56" s="451"/>
      <c r="C56" s="61" t="s">
        <v>3462</v>
      </c>
      <c r="D56" s="452">
        <v>2980803.5</v>
      </c>
      <c r="E56" s="452">
        <v>191836114.5</v>
      </c>
      <c r="F56" s="452">
        <v>237800</v>
      </c>
      <c r="G56" s="453">
        <v>0</v>
      </c>
      <c r="H56" s="450">
        <f t="shared" si="0"/>
        <v>7.9777147336280302E-2</v>
      </c>
      <c r="I56" s="450">
        <f t="shared" si="0"/>
        <v>0</v>
      </c>
    </row>
    <row r="57" spans="2:9" s="32" customFormat="1" ht="15.75">
      <c r="B57" s="447">
        <v>308003060</v>
      </c>
      <c r="C57" s="61" t="s">
        <v>3463</v>
      </c>
      <c r="D57" s="449"/>
      <c r="E57" s="449"/>
      <c r="F57" s="454"/>
      <c r="G57" s="454"/>
      <c r="H57" s="450"/>
      <c r="I57" s="450"/>
    </row>
    <row r="58" spans="2:9" s="32" customFormat="1" ht="15.75">
      <c r="B58" s="451"/>
      <c r="C58" s="61" t="s">
        <v>3464</v>
      </c>
      <c r="D58" s="452">
        <v>3991825.5</v>
      </c>
      <c r="E58" s="452">
        <v>-1600000</v>
      </c>
      <c r="F58" s="453">
        <v>0</v>
      </c>
      <c r="G58" s="453">
        <v>0</v>
      </c>
      <c r="H58" s="450">
        <f t="shared" si="0"/>
        <v>0</v>
      </c>
      <c r="I58" s="450">
        <f t="shared" si="0"/>
        <v>0</v>
      </c>
    </row>
    <row r="59" spans="2:9" s="32" customFormat="1" ht="31.5">
      <c r="B59" s="447">
        <v>401003060</v>
      </c>
      <c r="C59" s="61" t="s">
        <v>3465</v>
      </c>
      <c r="D59" s="449"/>
      <c r="E59" s="80"/>
      <c r="F59" s="449"/>
      <c r="G59" s="80"/>
      <c r="H59" s="450"/>
      <c r="I59" s="450"/>
    </row>
    <row r="60" spans="2:9" s="32" customFormat="1" ht="15.75">
      <c r="B60" s="451"/>
      <c r="C60" s="61" t="s">
        <v>3466</v>
      </c>
      <c r="D60" s="452">
        <v>5930000</v>
      </c>
      <c r="E60" s="80"/>
      <c r="F60" s="453">
        <v>0</v>
      </c>
      <c r="G60" s="80"/>
      <c r="H60" s="450">
        <f t="shared" si="0"/>
        <v>0</v>
      </c>
      <c r="I60" s="450">
        <v>0</v>
      </c>
    </row>
    <row r="61" spans="2:9" s="32" customFormat="1" ht="15.75">
      <c r="B61" s="451"/>
      <c r="C61" s="61" t="s">
        <v>3467</v>
      </c>
      <c r="D61" s="452">
        <v>4294900</v>
      </c>
      <c r="E61" s="80"/>
      <c r="F61" s="452">
        <v>448000</v>
      </c>
      <c r="G61" s="80"/>
      <c r="H61" s="450">
        <f t="shared" si="0"/>
        <v>0.10430976274185662</v>
      </c>
      <c r="I61" s="450">
        <v>0</v>
      </c>
    </row>
    <row r="62" spans="2:9" s="32" customFormat="1" ht="15.75">
      <c r="B62" s="447">
        <v>402003060</v>
      </c>
      <c r="C62" s="61" t="s">
        <v>3468</v>
      </c>
      <c r="D62" s="449"/>
      <c r="E62" s="449"/>
      <c r="F62" s="449"/>
      <c r="G62" s="454"/>
      <c r="H62" s="450"/>
      <c r="I62" s="450"/>
    </row>
    <row r="63" spans="2:9" s="32" customFormat="1" ht="15.75">
      <c r="B63" s="451"/>
      <c r="C63" s="61" t="s">
        <v>3469</v>
      </c>
      <c r="D63" s="452">
        <v>1940000</v>
      </c>
      <c r="E63" s="452">
        <v>-11000000</v>
      </c>
      <c r="F63" s="453">
        <v>0</v>
      </c>
      <c r="G63" s="453">
        <v>0</v>
      </c>
      <c r="H63" s="450">
        <f t="shared" si="0"/>
        <v>0</v>
      </c>
      <c r="I63" s="450">
        <f t="shared" si="0"/>
        <v>0</v>
      </c>
    </row>
    <row r="64" spans="2:9" s="32" customFormat="1" ht="15.75">
      <c r="B64" s="451"/>
      <c r="C64" s="61" t="s">
        <v>3470</v>
      </c>
      <c r="D64" s="452">
        <v>502791685</v>
      </c>
      <c r="E64" s="80"/>
      <c r="F64" s="452">
        <v>88651111</v>
      </c>
      <c r="G64" s="80"/>
      <c r="H64" s="450">
        <f t="shared" si="0"/>
        <v>0.17631777462668263</v>
      </c>
      <c r="I64" s="450">
        <v>0</v>
      </c>
    </row>
    <row r="65" spans="2:9" s="32" customFormat="1" ht="31.5">
      <c r="B65" s="447">
        <v>403003060</v>
      </c>
      <c r="C65" s="61" t="s">
        <v>3471</v>
      </c>
      <c r="D65" s="449"/>
      <c r="E65" s="449"/>
      <c r="F65" s="449"/>
      <c r="G65" s="449"/>
      <c r="H65" s="450"/>
      <c r="I65" s="450"/>
    </row>
    <row r="66" spans="2:9" s="32" customFormat="1" ht="15.75">
      <c r="B66" s="451"/>
      <c r="C66" s="61" t="s">
        <v>3472</v>
      </c>
      <c r="D66" s="452">
        <v>359476470.5</v>
      </c>
      <c r="E66" s="452">
        <v>199465546</v>
      </c>
      <c r="F66" s="452">
        <v>225899511.30000001</v>
      </c>
      <c r="G66" s="452">
        <v>111766729</v>
      </c>
      <c r="H66" s="450">
        <f t="shared" si="0"/>
        <v>0.62841251052062952</v>
      </c>
      <c r="I66" s="450">
        <f t="shared" si="0"/>
        <v>0.56033100072330289</v>
      </c>
    </row>
    <row r="67" spans="2:9" s="32" customFormat="1" ht="15.75">
      <c r="B67" s="451"/>
      <c r="C67" s="61" t="s">
        <v>3473</v>
      </c>
      <c r="D67" s="452">
        <v>822456317</v>
      </c>
      <c r="E67" s="80"/>
      <c r="F67" s="452">
        <v>787172133.45000005</v>
      </c>
      <c r="G67" s="80"/>
      <c r="H67" s="450">
        <f t="shared" si="0"/>
        <v>0.95709901812329323</v>
      </c>
      <c r="I67" s="450">
        <v>0</v>
      </c>
    </row>
    <row r="68" spans="2:9" s="32" customFormat="1" ht="15.75">
      <c r="B68" s="447">
        <v>405003060</v>
      </c>
      <c r="C68" s="61" t="s">
        <v>3474</v>
      </c>
      <c r="D68" s="449"/>
      <c r="E68" s="449"/>
      <c r="F68" s="454"/>
      <c r="G68" s="454"/>
      <c r="H68" s="450"/>
      <c r="I68" s="450"/>
    </row>
    <row r="69" spans="2:9" s="32" customFormat="1" ht="15.75">
      <c r="B69" s="451"/>
      <c r="C69" s="61" t="s">
        <v>3475</v>
      </c>
      <c r="D69" s="452">
        <v>42000000</v>
      </c>
      <c r="E69" s="452">
        <v>17175299</v>
      </c>
      <c r="F69" s="453">
        <v>0</v>
      </c>
      <c r="G69" s="453">
        <v>0</v>
      </c>
      <c r="H69" s="450">
        <f t="shared" si="0"/>
        <v>0</v>
      </c>
      <c r="I69" s="450">
        <f t="shared" si="0"/>
        <v>0</v>
      </c>
    </row>
    <row r="70" spans="2:9" s="32" customFormat="1" ht="15.75">
      <c r="B70" s="447">
        <v>406003060</v>
      </c>
      <c r="C70" s="61" t="s">
        <v>3476</v>
      </c>
      <c r="D70" s="449"/>
      <c r="E70" s="449"/>
      <c r="F70" s="454"/>
      <c r="G70" s="454"/>
      <c r="H70" s="450"/>
      <c r="I70" s="450"/>
    </row>
    <row r="71" spans="2:9" s="32" customFormat="1" ht="15.75">
      <c r="B71" s="451"/>
      <c r="C71" s="61" t="s">
        <v>3477</v>
      </c>
      <c r="D71" s="452">
        <v>17500000</v>
      </c>
      <c r="E71" s="452">
        <v>28514631</v>
      </c>
      <c r="F71" s="453">
        <v>0</v>
      </c>
      <c r="G71" s="453">
        <v>0</v>
      </c>
      <c r="H71" s="450">
        <f t="shared" si="0"/>
        <v>0</v>
      </c>
      <c r="I71" s="450">
        <f t="shared" si="0"/>
        <v>0</v>
      </c>
    </row>
    <row r="72" spans="2:9" s="32" customFormat="1" ht="15.75">
      <c r="B72" s="447">
        <v>407003060</v>
      </c>
      <c r="C72" s="61" t="s">
        <v>3478</v>
      </c>
      <c r="D72" s="449"/>
      <c r="E72" s="449"/>
      <c r="F72" s="449"/>
      <c r="G72" s="454"/>
      <c r="H72" s="450"/>
      <c r="I72" s="450"/>
    </row>
    <row r="73" spans="2:9" s="32" customFormat="1" ht="15.75">
      <c r="B73" s="451"/>
      <c r="C73" s="61" t="s">
        <v>3479</v>
      </c>
      <c r="D73" s="452">
        <v>20000000</v>
      </c>
      <c r="E73" s="452">
        <v>-4220000</v>
      </c>
      <c r="F73" s="452">
        <v>164485</v>
      </c>
      <c r="G73" s="453">
        <v>0</v>
      </c>
      <c r="H73" s="450">
        <f t="shared" si="0"/>
        <v>8.2242500000000007E-3</v>
      </c>
      <c r="I73" s="450">
        <f t="shared" si="0"/>
        <v>0</v>
      </c>
    </row>
    <row r="74" spans="2:9" s="32" customFormat="1" ht="15.75">
      <c r="B74" s="447">
        <v>408003060</v>
      </c>
      <c r="C74" s="61" t="s">
        <v>3480</v>
      </c>
      <c r="D74" s="449"/>
      <c r="E74" s="449"/>
      <c r="F74" s="454"/>
      <c r="G74" s="454"/>
      <c r="H74" s="450"/>
      <c r="I74" s="450"/>
    </row>
    <row r="75" spans="2:9" s="32" customFormat="1" ht="15.75">
      <c r="B75" s="451"/>
      <c r="C75" s="61" t="s">
        <v>3481</v>
      </c>
      <c r="D75" s="452">
        <v>1090000</v>
      </c>
      <c r="E75" s="452">
        <v>2512412.5</v>
      </c>
      <c r="F75" s="453">
        <v>0</v>
      </c>
      <c r="G75" s="453">
        <v>0</v>
      </c>
      <c r="H75" s="450">
        <f t="shared" si="0"/>
        <v>0</v>
      </c>
      <c r="I75" s="450">
        <f t="shared" si="0"/>
        <v>0</v>
      </c>
    </row>
    <row r="76" spans="2:9" s="32" customFormat="1" ht="15.75">
      <c r="B76" s="447">
        <v>409003060</v>
      </c>
      <c r="C76" s="61" t="s">
        <v>3482</v>
      </c>
      <c r="D76" s="449"/>
      <c r="E76" s="449"/>
      <c r="F76" s="454"/>
      <c r="G76" s="454"/>
      <c r="H76" s="450"/>
      <c r="I76" s="450"/>
    </row>
    <row r="77" spans="2:9" s="32" customFormat="1" ht="15.75">
      <c r="B77" s="451"/>
      <c r="C77" s="61" t="s">
        <v>3483</v>
      </c>
      <c r="D77" s="452">
        <v>12500000</v>
      </c>
      <c r="E77" s="452">
        <v>20700000</v>
      </c>
      <c r="F77" s="453">
        <v>0</v>
      </c>
      <c r="G77" s="453">
        <v>0</v>
      </c>
      <c r="H77" s="450">
        <f t="shared" si="0"/>
        <v>0</v>
      </c>
      <c r="I77" s="450">
        <f t="shared" si="0"/>
        <v>0</v>
      </c>
    </row>
    <row r="78" spans="2:9" s="32" customFormat="1" ht="15.75">
      <c r="B78" s="447">
        <v>410003060</v>
      </c>
      <c r="C78" s="61" t="s">
        <v>3484</v>
      </c>
      <c r="D78" s="449"/>
      <c r="E78" s="449"/>
      <c r="F78" s="454"/>
      <c r="G78" s="454"/>
      <c r="H78" s="450"/>
      <c r="I78" s="450"/>
    </row>
    <row r="79" spans="2:9" s="32" customFormat="1" ht="15.75">
      <c r="B79" s="451"/>
      <c r="C79" s="61" t="s">
        <v>3485</v>
      </c>
      <c r="D79" s="452">
        <v>12500000</v>
      </c>
      <c r="E79" s="452">
        <v>3600000</v>
      </c>
      <c r="F79" s="453">
        <v>0</v>
      </c>
      <c r="G79" s="453">
        <v>0</v>
      </c>
      <c r="H79" s="450">
        <f t="shared" ref="H79:I143" si="1">F79/D79</f>
        <v>0</v>
      </c>
      <c r="I79" s="450">
        <f t="shared" si="1"/>
        <v>0</v>
      </c>
    </row>
    <row r="80" spans="2:9" s="32" customFormat="1" ht="15.75">
      <c r="B80" s="447">
        <v>412003060</v>
      </c>
      <c r="C80" s="61" t="s">
        <v>3486</v>
      </c>
      <c r="D80" s="449"/>
      <c r="E80" s="449"/>
      <c r="F80" s="449"/>
      <c r="G80" s="449"/>
      <c r="H80" s="450"/>
      <c r="I80" s="450"/>
    </row>
    <row r="81" spans="2:9" s="32" customFormat="1" ht="15.75">
      <c r="B81" s="451"/>
      <c r="C81" s="61" t="s">
        <v>3487</v>
      </c>
      <c r="D81" s="452">
        <v>55697692.5</v>
      </c>
      <c r="E81" s="452">
        <v>176050611.5</v>
      </c>
      <c r="F81" s="452">
        <v>4154825.4</v>
      </c>
      <c r="G81" s="452">
        <v>63215916.399999999</v>
      </c>
      <c r="H81" s="450">
        <f t="shared" si="1"/>
        <v>7.4596005929689096E-2</v>
      </c>
      <c r="I81" s="450">
        <f t="shared" si="1"/>
        <v>0.35907808476995834</v>
      </c>
    </row>
    <row r="82" spans="2:9" s="32" customFormat="1" ht="15.75">
      <c r="B82" s="447">
        <v>413003060</v>
      </c>
      <c r="C82" s="61" t="s">
        <v>3488</v>
      </c>
      <c r="D82" s="449"/>
      <c r="E82" s="80"/>
      <c r="F82" s="454"/>
      <c r="G82" s="80"/>
      <c r="H82" s="450"/>
      <c r="I82" s="450"/>
    </row>
    <row r="83" spans="2:9" s="32" customFormat="1" ht="15.75">
      <c r="B83" s="451"/>
      <c r="C83" s="61" t="s">
        <v>3489</v>
      </c>
      <c r="D83" s="452">
        <v>6000000</v>
      </c>
      <c r="E83" s="80"/>
      <c r="F83" s="453">
        <v>0</v>
      </c>
      <c r="G83" s="80"/>
      <c r="H83" s="450">
        <f t="shared" si="1"/>
        <v>0</v>
      </c>
      <c r="I83" s="450">
        <v>0</v>
      </c>
    </row>
    <row r="84" spans="2:9" s="32" customFormat="1" ht="15.75">
      <c r="B84" s="447">
        <v>501003060</v>
      </c>
      <c r="C84" s="61" t="s">
        <v>3490</v>
      </c>
      <c r="D84" s="449"/>
      <c r="E84" s="449"/>
      <c r="F84" s="449"/>
      <c r="G84" s="454"/>
      <c r="H84" s="450"/>
      <c r="I84" s="450"/>
    </row>
    <row r="85" spans="2:9" s="32" customFormat="1" ht="15.75">
      <c r="B85" s="451"/>
      <c r="C85" s="61" t="s">
        <v>3491</v>
      </c>
      <c r="D85" s="452">
        <v>22716250</v>
      </c>
      <c r="E85" s="80"/>
      <c r="F85" s="452">
        <v>500000</v>
      </c>
      <c r="G85" s="80"/>
      <c r="H85" s="450">
        <f t="shared" si="1"/>
        <v>2.2010675177461067E-2</v>
      </c>
      <c r="I85" s="450">
        <v>0</v>
      </c>
    </row>
    <row r="86" spans="2:9" s="32" customFormat="1" ht="15.75">
      <c r="B86" s="451"/>
      <c r="C86" s="61" t="s">
        <v>3492</v>
      </c>
      <c r="D86" s="452"/>
      <c r="E86" s="452">
        <v>7396528</v>
      </c>
      <c r="F86" s="452"/>
      <c r="G86" s="453">
        <v>0</v>
      </c>
      <c r="H86" s="450">
        <v>0</v>
      </c>
      <c r="I86" s="450">
        <f t="shared" si="1"/>
        <v>0</v>
      </c>
    </row>
    <row r="87" spans="2:9" s="32" customFormat="1" ht="31.5">
      <c r="B87" s="447">
        <v>502003060</v>
      </c>
      <c r="C87" s="61" t="s">
        <v>3455</v>
      </c>
      <c r="D87" s="449"/>
      <c r="E87" s="449"/>
      <c r="F87" s="449"/>
      <c r="G87" s="449"/>
      <c r="H87" s="450"/>
      <c r="I87" s="450"/>
    </row>
    <row r="88" spans="2:9" s="32" customFormat="1" ht="15.75">
      <c r="B88" s="451"/>
      <c r="C88" s="61" t="s">
        <v>3493</v>
      </c>
      <c r="D88" s="452">
        <v>75141173</v>
      </c>
      <c r="E88" s="452">
        <v>271128481</v>
      </c>
      <c r="F88" s="452">
        <v>64391837</v>
      </c>
      <c r="G88" s="452">
        <v>134524301.65000001</v>
      </c>
      <c r="H88" s="450">
        <f t="shared" si="1"/>
        <v>0.85694479376839117</v>
      </c>
      <c r="I88" s="450">
        <f t="shared" si="1"/>
        <v>0.49616440572320397</v>
      </c>
    </row>
    <row r="89" spans="2:9" s="32" customFormat="1" ht="15.75">
      <c r="B89" s="451"/>
      <c r="C89" s="61" t="s">
        <v>3494</v>
      </c>
      <c r="D89" s="452">
        <v>295054304</v>
      </c>
      <c r="E89" s="80"/>
      <c r="F89" s="452">
        <v>300556291.89999998</v>
      </c>
      <c r="G89" s="80"/>
      <c r="H89" s="450">
        <f t="shared" si="1"/>
        <v>1.0186473738068229</v>
      </c>
      <c r="I89" s="450">
        <v>0</v>
      </c>
    </row>
    <row r="90" spans="2:9" s="32" customFormat="1" ht="15.75">
      <c r="B90" s="447">
        <v>503003060</v>
      </c>
      <c r="C90" s="61" t="s">
        <v>3495</v>
      </c>
      <c r="D90" s="449"/>
      <c r="E90" s="449"/>
      <c r="F90" s="449"/>
      <c r="G90" s="454"/>
      <c r="H90" s="450"/>
      <c r="I90" s="450"/>
    </row>
    <row r="91" spans="2:9" s="32" customFormat="1" ht="15.75">
      <c r="B91" s="451"/>
      <c r="C91" s="61" t="s">
        <v>3496</v>
      </c>
      <c r="D91" s="452">
        <v>4350000</v>
      </c>
      <c r="E91" s="80"/>
      <c r="F91" s="452">
        <v>539200</v>
      </c>
      <c r="G91" s="80"/>
      <c r="H91" s="450">
        <f t="shared" si="1"/>
        <v>0.12395402298850575</v>
      </c>
      <c r="I91" s="450">
        <v>0</v>
      </c>
    </row>
    <row r="92" spans="2:9" s="32" customFormat="1" ht="15.75">
      <c r="B92" s="451"/>
      <c r="C92" s="61" t="s">
        <v>3497</v>
      </c>
      <c r="D92" s="452"/>
      <c r="E92" s="452">
        <v>-10527316.5</v>
      </c>
      <c r="F92" s="452"/>
      <c r="G92" s="453">
        <v>0</v>
      </c>
      <c r="H92" s="450">
        <v>0</v>
      </c>
      <c r="I92" s="450">
        <f t="shared" si="1"/>
        <v>0</v>
      </c>
    </row>
    <row r="93" spans="2:9" s="32" customFormat="1" ht="15.75">
      <c r="B93" s="447">
        <v>504003060</v>
      </c>
      <c r="C93" s="61" t="s">
        <v>3498</v>
      </c>
      <c r="D93" s="449"/>
      <c r="E93" s="80"/>
      <c r="F93" s="449"/>
      <c r="G93" s="80"/>
      <c r="H93" s="450"/>
      <c r="I93" s="450"/>
    </row>
    <row r="94" spans="2:9" s="32" customFormat="1" ht="15.75">
      <c r="B94" s="451"/>
      <c r="C94" s="61" t="s">
        <v>3499</v>
      </c>
      <c r="D94" s="452">
        <v>250000000</v>
      </c>
      <c r="E94" s="80"/>
      <c r="F94" s="452">
        <v>220000000</v>
      </c>
      <c r="G94" s="80"/>
      <c r="H94" s="450">
        <f t="shared" si="1"/>
        <v>0.88</v>
      </c>
      <c r="I94" s="450">
        <v>0</v>
      </c>
    </row>
    <row r="95" spans="2:9" s="32" customFormat="1" ht="31.5">
      <c r="B95" s="447">
        <v>702003060</v>
      </c>
      <c r="C95" s="61" t="s">
        <v>3500</v>
      </c>
      <c r="D95" s="449"/>
      <c r="E95" s="80"/>
      <c r="F95" s="454"/>
      <c r="G95" s="80"/>
      <c r="H95" s="450"/>
      <c r="I95" s="450"/>
    </row>
    <row r="96" spans="2:9" s="32" customFormat="1" ht="15.75">
      <c r="B96" s="451"/>
      <c r="C96" s="61" t="s">
        <v>3501</v>
      </c>
      <c r="D96" s="452">
        <v>3522200</v>
      </c>
      <c r="E96" s="80"/>
      <c r="F96" s="453">
        <v>0</v>
      </c>
      <c r="G96" s="80"/>
      <c r="H96" s="450">
        <f t="shared" si="1"/>
        <v>0</v>
      </c>
      <c r="I96" s="450">
        <v>0</v>
      </c>
    </row>
    <row r="97" spans="2:9" s="32" customFormat="1" ht="15.75">
      <c r="B97" s="447">
        <v>703003060</v>
      </c>
      <c r="C97" s="61" t="s">
        <v>3502</v>
      </c>
      <c r="D97" s="449"/>
      <c r="E97" s="80"/>
      <c r="F97" s="449"/>
      <c r="G97" s="80"/>
      <c r="H97" s="450"/>
      <c r="I97" s="450"/>
    </row>
    <row r="98" spans="2:9" s="32" customFormat="1" ht="15.75">
      <c r="B98" s="451"/>
      <c r="C98" s="61" t="s">
        <v>3503</v>
      </c>
      <c r="D98" s="452">
        <v>46657458.5</v>
      </c>
      <c r="E98" s="80"/>
      <c r="F98" s="452">
        <v>25408975</v>
      </c>
      <c r="G98" s="80"/>
      <c r="H98" s="450">
        <f t="shared" si="1"/>
        <v>0.5445854921566291</v>
      </c>
      <c r="I98" s="450">
        <v>0</v>
      </c>
    </row>
    <row r="99" spans="2:9" s="32" customFormat="1" ht="15.75">
      <c r="B99" s="447">
        <v>704003060</v>
      </c>
      <c r="C99" s="61" t="s">
        <v>3504</v>
      </c>
      <c r="D99" s="449"/>
      <c r="E99" s="449"/>
      <c r="F99" s="449"/>
      <c r="G99" s="454"/>
      <c r="H99" s="450"/>
      <c r="I99" s="450"/>
    </row>
    <row r="100" spans="2:9" s="32" customFormat="1" ht="15.75">
      <c r="B100" s="451"/>
      <c r="C100" s="61" t="s">
        <v>3505</v>
      </c>
      <c r="D100" s="540">
        <f>210609982.5+308612767</f>
        <v>519222749.5</v>
      </c>
      <c r="E100" s="541"/>
      <c r="F100" s="540">
        <f>212780120.95+69135807</f>
        <v>281915927.94999999</v>
      </c>
      <c r="G100" s="80"/>
      <c r="H100" s="450">
        <f t="shared" si="1"/>
        <v>0.54295758077141032</v>
      </c>
      <c r="I100" s="450">
        <v>0</v>
      </c>
    </row>
    <row r="101" spans="2:9" s="32" customFormat="1" ht="15.75">
      <c r="B101" s="451"/>
      <c r="C101" s="61" t="s">
        <v>3506</v>
      </c>
      <c r="D101" s="540">
        <f>553260021+303777103</f>
        <v>857037124</v>
      </c>
      <c r="E101" s="540">
        <f>7565929+248373297</f>
        <v>255939226</v>
      </c>
      <c r="F101" s="540">
        <f>290279565.15+19531046</f>
        <v>309810611.14999998</v>
      </c>
      <c r="G101" s="453">
        <v>0</v>
      </c>
      <c r="H101" s="450">
        <f t="shared" si="1"/>
        <v>0.36149030476537442</v>
      </c>
      <c r="I101" s="450">
        <f t="shared" si="1"/>
        <v>0</v>
      </c>
    </row>
    <row r="102" spans="2:9" s="76" customFormat="1" ht="15.75">
      <c r="B102" s="455">
        <v>705003065</v>
      </c>
      <c r="C102" s="455" t="s">
        <v>2923</v>
      </c>
      <c r="D102" s="542"/>
      <c r="E102" s="542"/>
      <c r="F102" s="542"/>
      <c r="G102" s="456"/>
      <c r="H102" s="450"/>
      <c r="I102" s="450"/>
    </row>
    <row r="103" spans="2:9" s="32" customFormat="1" ht="15.75">
      <c r="B103" s="80"/>
      <c r="C103" s="80" t="s">
        <v>2991</v>
      </c>
      <c r="D103" s="84">
        <v>187504125</v>
      </c>
      <c r="E103" s="84">
        <v>70042357</v>
      </c>
      <c r="F103" s="84">
        <v>8535000</v>
      </c>
      <c r="G103" s="453"/>
      <c r="H103" s="450">
        <f t="shared" si="1"/>
        <v>4.5518998582031192E-2</v>
      </c>
      <c r="I103" s="450">
        <f t="shared" si="1"/>
        <v>0</v>
      </c>
    </row>
    <row r="104" spans="2:9" s="32" customFormat="1" ht="31.5">
      <c r="B104" s="447">
        <v>706003060</v>
      </c>
      <c r="C104" s="61" t="s">
        <v>3507</v>
      </c>
      <c r="D104" s="449"/>
      <c r="E104" s="449"/>
      <c r="F104" s="449"/>
      <c r="G104" s="454"/>
      <c r="H104" s="450"/>
      <c r="I104" s="450"/>
    </row>
    <row r="105" spans="2:9" s="32" customFormat="1" ht="15.75">
      <c r="B105" s="451"/>
      <c r="C105" s="61" t="s">
        <v>3508</v>
      </c>
      <c r="D105" s="452">
        <v>22832194</v>
      </c>
      <c r="E105" s="452">
        <v>7500000</v>
      </c>
      <c r="F105" s="452">
        <v>1115260</v>
      </c>
      <c r="G105" s="453">
        <v>0</v>
      </c>
      <c r="H105" s="450">
        <f t="shared" si="1"/>
        <v>4.8845940955126781E-2</v>
      </c>
      <c r="I105" s="450">
        <f t="shared" si="1"/>
        <v>0</v>
      </c>
    </row>
    <row r="106" spans="2:9" s="32" customFormat="1" ht="31.5">
      <c r="B106" s="451"/>
      <c r="C106" s="61" t="s">
        <v>3509</v>
      </c>
      <c r="D106" s="452">
        <v>2500000</v>
      </c>
      <c r="E106" s="80"/>
      <c r="F106" s="453">
        <v>0</v>
      </c>
      <c r="G106" s="80"/>
      <c r="H106" s="450">
        <f t="shared" si="1"/>
        <v>0</v>
      </c>
      <c r="I106" s="450">
        <v>0</v>
      </c>
    </row>
    <row r="107" spans="2:9" s="32" customFormat="1" ht="15.75">
      <c r="B107" s="451"/>
      <c r="C107" s="61" t="s">
        <v>3510</v>
      </c>
      <c r="D107" s="452">
        <v>15092848</v>
      </c>
      <c r="E107" s="80"/>
      <c r="F107" s="452">
        <v>13358950.449999999</v>
      </c>
      <c r="G107" s="80"/>
      <c r="H107" s="450">
        <f t="shared" si="1"/>
        <v>0.88511793466680377</v>
      </c>
      <c r="I107" s="450">
        <v>0</v>
      </c>
    </row>
    <row r="108" spans="2:9" s="32" customFormat="1" ht="15.75">
      <c r="B108" s="451"/>
      <c r="C108" s="61" t="s">
        <v>3511</v>
      </c>
      <c r="D108" s="452">
        <v>1500000</v>
      </c>
      <c r="E108" s="80"/>
      <c r="F108" s="453">
        <v>0</v>
      </c>
      <c r="G108" s="80"/>
      <c r="H108" s="450">
        <f t="shared" si="1"/>
        <v>0</v>
      </c>
      <c r="I108" s="450">
        <v>0</v>
      </c>
    </row>
    <row r="109" spans="2:9" s="32" customFormat="1" ht="15.75">
      <c r="B109" s="451"/>
      <c r="C109" s="61" t="s">
        <v>3512</v>
      </c>
      <c r="D109" s="452">
        <v>500000</v>
      </c>
      <c r="E109" s="80"/>
      <c r="F109" s="453">
        <v>0</v>
      </c>
      <c r="G109" s="80"/>
      <c r="H109" s="450">
        <f t="shared" si="1"/>
        <v>0</v>
      </c>
      <c r="I109" s="450">
        <v>0</v>
      </c>
    </row>
    <row r="110" spans="2:9" s="32" customFormat="1" ht="15.75">
      <c r="B110" s="447">
        <v>707003060</v>
      </c>
      <c r="C110" s="61" t="s">
        <v>3513</v>
      </c>
      <c r="D110" s="449"/>
      <c r="E110" s="80"/>
      <c r="F110" s="454"/>
      <c r="G110" s="80"/>
      <c r="H110" s="450"/>
      <c r="I110" s="450"/>
    </row>
    <row r="111" spans="2:9" s="32" customFormat="1" ht="15.75">
      <c r="B111" s="451"/>
      <c r="C111" s="61" t="s">
        <v>3514</v>
      </c>
      <c r="D111" s="452">
        <v>3080000</v>
      </c>
      <c r="E111" s="80"/>
      <c r="F111" s="453">
        <v>0</v>
      </c>
      <c r="G111" s="80"/>
      <c r="H111" s="450">
        <f t="shared" si="1"/>
        <v>0</v>
      </c>
      <c r="I111" s="450">
        <v>0</v>
      </c>
    </row>
    <row r="112" spans="2:9" s="32" customFormat="1" ht="15.75">
      <c r="B112" s="447">
        <v>708003060</v>
      </c>
      <c r="C112" s="61" t="s">
        <v>3515</v>
      </c>
      <c r="D112" s="449"/>
      <c r="E112" s="80"/>
      <c r="F112" s="449"/>
      <c r="G112" s="80"/>
      <c r="H112" s="450"/>
      <c r="I112" s="450"/>
    </row>
    <row r="113" spans="2:9" s="32" customFormat="1" ht="15.75">
      <c r="B113" s="451"/>
      <c r="C113" s="61" t="s">
        <v>3516</v>
      </c>
      <c r="D113" s="452">
        <v>2150600</v>
      </c>
      <c r="E113" s="80"/>
      <c r="F113" s="452">
        <v>900000</v>
      </c>
      <c r="G113" s="80"/>
      <c r="H113" s="450">
        <f t="shared" si="1"/>
        <v>0.41848786385194831</v>
      </c>
      <c r="I113" s="450">
        <v>0</v>
      </c>
    </row>
    <row r="114" spans="2:9" s="32" customFormat="1" ht="15.75">
      <c r="B114" s="447">
        <v>710003060</v>
      </c>
      <c r="C114" s="61" t="s">
        <v>3517</v>
      </c>
      <c r="D114" s="449"/>
      <c r="E114" s="449"/>
      <c r="F114" s="454"/>
      <c r="G114" s="454"/>
      <c r="H114" s="450"/>
      <c r="I114" s="450"/>
    </row>
    <row r="115" spans="2:9" s="32" customFormat="1" ht="15.75">
      <c r="B115" s="451"/>
      <c r="C115" s="61" t="s">
        <v>3518</v>
      </c>
      <c r="D115" s="452">
        <v>24323882</v>
      </c>
      <c r="E115" s="452">
        <v>10000000</v>
      </c>
      <c r="F115" s="453">
        <v>0</v>
      </c>
      <c r="G115" s="453">
        <v>0</v>
      </c>
      <c r="H115" s="450">
        <f t="shared" si="1"/>
        <v>0</v>
      </c>
      <c r="I115" s="450">
        <f t="shared" si="1"/>
        <v>0</v>
      </c>
    </row>
    <row r="116" spans="2:9" s="32" customFormat="1" ht="15.75">
      <c r="B116" s="447">
        <v>711003060</v>
      </c>
      <c r="C116" s="61" t="s">
        <v>3519</v>
      </c>
      <c r="D116" s="449"/>
      <c r="E116" s="80"/>
      <c r="F116" s="449"/>
      <c r="G116" s="80"/>
      <c r="H116" s="450"/>
      <c r="I116" s="450"/>
    </row>
    <row r="117" spans="2:9" s="32" customFormat="1" ht="15.75">
      <c r="B117" s="451"/>
      <c r="C117" s="61" t="s">
        <v>3520</v>
      </c>
      <c r="D117" s="452">
        <v>7950000</v>
      </c>
      <c r="E117" s="80"/>
      <c r="F117" s="452">
        <v>399812</v>
      </c>
      <c r="G117" s="80"/>
      <c r="H117" s="450">
        <f t="shared" si="1"/>
        <v>5.0290817610062891E-2</v>
      </c>
      <c r="I117" s="450">
        <v>0</v>
      </c>
    </row>
    <row r="118" spans="2:9" s="32" customFormat="1" ht="15.75">
      <c r="B118" s="451"/>
      <c r="C118" s="61" t="s">
        <v>3521</v>
      </c>
      <c r="D118" s="452">
        <v>3010687.5</v>
      </c>
      <c r="E118" s="80"/>
      <c r="F118" s="452">
        <v>360700</v>
      </c>
      <c r="G118" s="80"/>
      <c r="H118" s="450">
        <f t="shared" si="1"/>
        <v>0.119806522596583</v>
      </c>
      <c r="I118" s="450">
        <v>0</v>
      </c>
    </row>
    <row r="119" spans="2:9" s="32" customFormat="1" ht="15.75">
      <c r="B119" s="451"/>
      <c r="C119" s="61" t="s">
        <v>3522</v>
      </c>
      <c r="D119" s="452">
        <v>4237500</v>
      </c>
      <c r="E119" s="80"/>
      <c r="F119" s="452">
        <v>1137000</v>
      </c>
      <c r="G119" s="80"/>
      <c r="H119" s="450">
        <f t="shared" si="1"/>
        <v>0.26831858407079645</v>
      </c>
      <c r="I119" s="450">
        <v>0</v>
      </c>
    </row>
    <row r="120" spans="2:9" s="32" customFormat="1" ht="15.75">
      <c r="B120" s="447">
        <v>712003060</v>
      </c>
      <c r="C120" s="61" t="s">
        <v>3523</v>
      </c>
      <c r="D120" s="449"/>
      <c r="E120" s="80"/>
      <c r="F120" s="449"/>
      <c r="G120" s="80"/>
      <c r="H120" s="450"/>
      <c r="I120" s="450"/>
    </row>
    <row r="121" spans="2:9" s="32" customFormat="1" ht="15.75">
      <c r="B121" s="451"/>
      <c r="C121" s="61" t="s">
        <v>3524</v>
      </c>
      <c r="D121" s="452">
        <v>3600000</v>
      </c>
      <c r="E121" s="80"/>
      <c r="F121" s="452">
        <v>1899460</v>
      </c>
      <c r="G121" s="80"/>
      <c r="H121" s="450">
        <f t="shared" si="1"/>
        <v>0.52762777777777781</v>
      </c>
      <c r="I121" s="450">
        <v>0</v>
      </c>
    </row>
    <row r="122" spans="2:9" s="32" customFormat="1" ht="15.75">
      <c r="B122" s="451"/>
      <c r="C122" s="61" t="s">
        <v>3525</v>
      </c>
      <c r="D122" s="452">
        <v>4288000</v>
      </c>
      <c r="E122" s="80"/>
      <c r="F122" s="452">
        <v>1449460</v>
      </c>
      <c r="G122" s="80"/>
      <c r="H122" s="450">
        <f t="shared" si="1"/>
        <v>0.33802705223880597</v>
      </c>
      <c r="I122" s="450">
        <v>0</v>
      </c>
    </row>
    <row r="123" spans="2:9" s="32" customFormat="1" ht="15.75">
      <c r="B123" s="451"/>
      <c r="C123" s="61" t="s">
        <v>3526</v>
      </c>
      <c r="D123" s="452">
        <v>3622500</v>
      </c>
      <c r="E123" s="80"/>
      <c r="F123" s="452">
        <v>1200000</v>
      </c>
      <c r="G123" s="80"/>
      <c r="H123" s="450">
        <f t="shared" si="1"/>
        <v>0.33126293995859213</v>
      </c>
      <c r="I123" s="450">
        <v>0</v>
      </c>
    </row>
    <row r="124" spans="2:9" s="32" customFormat="1" ht="15.75">
      <c r="B124" s="451"/>
      <c r="C124" s="61" t="s">
        <v>3527</v>
      </c>
      <c r="D124" s="452">
        <v>2390000</v>
      </c>
      <c r="E124" s="80"/>
      <c r="F124" s="452">
        <v>1121840.1000000001</v>
      </c>
      <c r="G124" s="80"/>
      <c r="H124" s="450">
        <f t="shared" si="1"/>
        <v>0.46938916317991636</v>
      </c>
      <c r="I124" s="450">
        <v>0</v>
      </c>
    </row>
    <row r="125" spans="2:9" s="32" customFormat="1" ht="15.75">
      <c r="B125" s="447">
        <v>713003060</v>
      </c>
      <c r="C125" s="61" t="s">
        <v>3528</v>
      </c>
      <c r="D125" s="449"/>
      <c r="E125" s="80"/>
      <c r="F125" s="449"/>
      <c r="G125" s="80"/>
      <c r="H125" s="450"/>
      <c r="I125" s="450"/>
    </row>
    <row r="126" spans="2:9" s="32" customFormat="1" ht="15.75">
      <c r="B126" s="451"/>
      <c r="C126" s="61" t="s">
        <v>3529</v>
      </c>
      <c r="D126" s="452">
        <v>3100000</v>
      </c>
      <c r="E126" s="80"/>
      <c r="F126" s="452">
        <v>1200000</v>
      </c>
      <c r="G126" s="80"/>
      <c r="H126" s="450">
        <f t="shared" si="1"/>
        <v>0.38709677419354838</v>
      </c>
      <c r="I126" s="450">
        <v>0</v>
      </c>
    </row>
    <row r="127" spans="2:9" s="32" customFormat="1" ht="15.75">
      <c r="B127" s="447">
        <v>714003060</v>
      </c>
      <c r="C127" s="61"/>
      <c r="D127" s="449"/>
      <c r="E127" s="80"/>
      <c r="F127" s="454"/>
      <c r="G127" s="80"/>
      <c r="H127" s="450"/>
      <c r="I127" s="450"/>
    </row>
    <row r="128" spans="2:9" s="32" customFormat="1" ht="15.75">
      <c r="B128" s="451"/>
      <c r="C128" s="61" t="s">
        <v>3530</v>
      </c>
      <c r="D128" s="452">
        <v>3024123.5</v>
      </c>
      <c r="E128" s="80"/>
      <c r="F128" s="453">
        <v>0</v>
      </c>
      <c r="G128" s="80"/>
      <c r="H128" s="450">
        <f t="shared" si="1"/>
        <v>0</v>
      </c>
      <c r="I128" s="450">
        <v>0</v>
      </c>
    </row>
    <row r="129" spans="2:9" s="32" customFormat="1" ht="15.75">
      <c r="B129" s="447">
        <v>903003060</v>
      </c>
      <c r="C129" s="61" t="s">
        <v>3531</v>
      </c>
      <c r="D129" s="449"/>
      <c r="E129" s="449"/>
      <c r="F129" s="449"/>
      <c r="G129" s="454"/>
      <c r="H129" s="450"/>
      <c r="I129" s="450"/>
    </row>
    <row r="130" spans="2:9" s="32" customFormat="1" ht="15.75">
      <c r="B130" s="451"/>
      <c r="C130" s="61" t="s">
        <v>3532</v>
      </c>
      <c r="D130" s="452">
        <v>-1750000</v>
      </c>
      <c r="E130" s="452">
        <v>-14000000</v>
      </c>
      <c r="F130" s="453">
        <v>0</v>
      </c>
      <c r="G130" s="453">
        <v>0</v>
      </c>
      <c r="H130" s="450">
        <f t="shared" si="1"/>
        <v>0</v>
      </c>
      <c r="I130" s="450">
        <f t="shared" si="1"/>
        <v>0</v>
      </c>
    </row>
    <row r="131" spans="2:9" s="32" customFormat="1" ht="15.75">
      <c r="B131" s="451"/>
      <c r="C131" s="61" t="s">
        <v>3533</v>
      </c>
      <c r="D131" s="452">
        <v>2610000</v>
      </c>
      <c r="E131" s="452">
        <v>-2260873</v>
      </c>
      <c r="F131" s="452">
        <v>574000</v>
      </c>
      <c r="G131" s="453">
        <v>0</v>
      </c>
      <c r="H131" s="450">
        <f t="shared" si="1"/>
        <v>0.21992337164750958</v>
      </c>
      <c r="I131" s="450">
        <f t="shared" si="1"/>
        <v>0</v>
      </c>
    </row>
    <row r="132" spans="2:9" s="32" customFormat="1" ht="15.75">
      <c r="B132" s="451"/>
      <c r="C132" s="61" t="s">
        <v>3534</v>
      </c>
      <c r="D132" s="452">
        <v>3000000</v>
      </c>
      <c r="E132" s="80"/>
      <c r="F132" s="452">
        <v>1899000</v>
      </c>
      <c r="G132" s="80"/>
      <c r="H132" s="450">
        <f t="shared" si="1"/>
        <v>0.63300000000000001</v>
      </c>
      <c r="I132" s="450">
        <v>0</v>
      </c>
    </row>
    <row r="133" spans="2:9" s="32" customFormat="1" ht="15.75">
      <c r="B133" s="447">
        <v>904003060</v>
      </c>
      <c r="C133" s="61" t="s">
        <v>3535</v>
      </c>
      <c r="D133" s="449"/>
      <c r="E133" s="80"/>
      <c r="F133" s="449"/>
      <c r="G133" s="80"/>
      <c r="H133" s="450"/>
      <c r="I133" s="450"/>
    </row>
    <row r="134" spans="2:9" s="32" customFormat="1" ht="31.5">
      <c r="B134" s="451"/>
      <c r="C134" s="61" t="s">
        <v>3536</v>
      </c>
      <c r="D134" s="452">
        <v>5655000</v>
      </c>
      <c r="E134" s="80"/>
      <c r="F134" s="452">
        <v>2230000</v>
      </c>
      <c r="G134" s="80"/>
      <c r="H134" s="450">
        <f t="shared" si="1"/>
        <v>0.39434129089301501</v>
      </c>
      <c r="I134" s="450">
        <v>0</v>
      </c>
    </row>
    <row r="135" spans="2:9" s="32" customFormat="1" ht="15.75">
      <c r="B135" s="447">
        <v>905003060</v>
      </c>
      <c r="C135" s="61" t="s">
        <v>3537</v>
      </c>
      <c r="D135" s="449"/>
      <c r="E135" s="449"/>
      <c r="F135" s="449"/>
      <c r="G135" s="449"/>
      <c r="H135" s="450"/>
      <c r="I135" s="450"/>
    </row>
    <row r="136" spans="2:9" s="32" customFormat="1" ht="15.75">
      <c r="B136" s="451"/>
      <c r="C136" s="61" t="s">
        <v>3538</v>
      </c>
      <c r="D136" s="452">
        <v>4855000</v>
      </c>
      <c r="E136" s="80"/>
      <c r="F136" s="452">
        <v>1492628</v>
      </c>
      <c r="G136" s="80"/>
      <c r="H136" s="450">
        <f t="shared" si="1"/>
        <v>0.30744140061791969</v>
      </c>
      <c r="I136" s="450">
        <v>0</v>
      </c>
    </row>
    <row r="137" spans="2:9" s="32" customFormat="1" ht="15.75">
      <c r="B137" s="451"/>
      <c r="C137" s="61" t="s">
        <v>3539</v>
      </c>
      <c r="D137" s="452"/>
      <c r="E137" s="452">
        <v>76670987.5</v>
      </c>
      <c r="F137" s="452"/>
      <c r="G137" s="452">
        <v>74231483</v>
      </c>
      <c r="H137" s="450">
        <v>0</v>
      </c>
      <c r="I137" s="450">
        <f t="shared" si="1"/>
        <v>0.96818216929839329</v>
      </c>
    </row>
    <row r="138" spans="2:9" s="32" customFormat="1" ht="31.5">
      <c r="B138" s="447">
        <v>906003060</v>
      </c>
      <c r="C138" s="61" t="s">
        <v>3455</v>
      </c>
      <c r="D138" s="449"/>
      <c r="E138" s="449"/>
      <c r="F138" s="449"/>
      <c r="G138" s="449"/>
      <c r="H138" s="450"/>
      <c r="I138" s="450"/>
    </row>
    <row r="139" spans="2:9" s="32" customFormat="1" ht="15.75">
      <c r="B139" s="451"/>
      <c r="C139" s="61" t="s">
        <v>3540</v>
      </c>
      <c r="D139" s="452">
        <v>17909506.5</v>
      </c>
      <c r="E139" s="80"/>
      <c r="F139" s="452">
        <v>16206664.449999999</v>
      </c>
      <c r="G139" s="80"/>
      <c r="H139" s="450">
        <f t="shared" si="1"/>
        <v>0.90491965537967223</v>
      </c>
      <c r="I139" s="450">
        <v>0</v>
      </c>
    </row>
    <row r="140" spans="2:9" s="32" customFormat="1" ht="15.75">
      <c r="B140" s="451"/>
      <c r="C140" s="61" t="s">
        <v>3541</v>
      </c>
      <c r="D140" s="452">
        <v>36926503</v>
      </c>
      <c r="E140" s="452">
        <v>126610942</v>
      </c>
      <c r="F140" s="452">
        <v>27929184</v>
      </c>
      <c r="G140" s="452">
        <v>73052357.700000003</v>
      </c>
      <c r="H140" s="450">
        <f t="shared" si="1"/>
        <v>0.75634521904226892</v>
      </c>
      <c r="I140" s="450">
        <f t="shared" si="1"/>
        <v>0.57698297276707733</v>
      </c>
    </row>
    <row r="141" spans="2:9" s="32" customFormat="1" ht="31.5">
      <c r="B141" s="447">
        <v>1001003060</v>
      </c>
      <c r="C141" s="61" t="s">
        <v>3542</v>
      </c>
      <c r="D141" s="452"/>
      <c r="E141" s="449"/>
      <c r="F141" s="452"/>
      <c r="G141" s="454"/>
      <c r="H141" s="450"/>
      <c r="I141" s="450"/>
    </row>
    <row r="142" spans="2:9" s="32" customFormat="1" ht="31.5">
      <c r="B142" s="451"/>
      <c r="C142" s="61" t="s">
        <v>3543</v>
      </c>
      <c r="D142" s="452"/>
      <c r="E142" s="452">
        <v>-19850000</v>
      </c>
      <c r="F142" s="452"/>
      <c r="G142" s="453">
        <v>0</v>
      </c>
      <c r="H142" s="450">
        <v>0</v>
      </c>
      <c r="I142" s="450">
        <f t="shared" si="1"/>
        <v>0</v>
      </c>
    </row>
    <row r="143" spans="2:9" s="32" customFormat="1" ht="15.75">
      <c r="B143" s="451"/>
      <c r="C143" s="61" t="s">
        <v>3544</v>
      </c>
      <c r="D143" s="452"/>
      <c r="E143" s="452">
        <v>-1533773</v>
      </c>
      <c r="F143" s="452"/>
      <c r="G143" s="453">
        <v>0</v>
      </c>
      <c r="H143" s="450">
        <v>0</v>
      </c>
      <c r="I143" s="450">
        <f t="shared" si="1"/>
        <v>0</v>
      </c>
    </row>
    <row r="144" spans="2:9" s="32" customFormat="1" ht="31.5">
      <c r="B144" s="451"/>
      <c r="C144" s="61" t="s">
        <v>3545</v>
      </c>
      <c r="D144" s="452"/>
      <c r="E144" s="452">
        <v>-18767500</v>
      </c>
      <c r="F144" s="452"/>
      <c r="G144" s="453">
        <v>0</v>
      </c>
      <c r="H144" s="450">
        <v>0</v>
      </c>
      <c r="I144" s="450">
        <f t="shared" ref="H144:I149" si="2">G144/E144</f>
        <v>0</v>
      </c>
    </row>
    <row r="145" spans="2:9" s="32" customFormat="1" ht="15.75">
      <c r="B145" s="451"/>
      <c r="C145" s="61" t="s">
        <v>3546</v>
      </c>
      <c r="D145" s="452"/>
      <c r="E145" s="452">
        <v>3735000</v>
      </c>
      <c r="F145" s="452"/>
      <c r="G145" s="453">
        <v>0</v>
      </c>
      <c r="H145" s="450">
        <v>0</v>
      </c>
      <c r="I145" s="450">
        <f t="shared" si="2"/>
        <v>0</v>
      </c>
    </row>
    <row r="146" spans="2:9" s="32" customFormat="1" ht="31.5">
      <c r="B146" s="447">
        <v>1002003060</v>
      </c>
      <c r="C146" s="61" t="s">
        <v>3455</v>
      </c>
      <c r="D146" s="449"/>
      <c r="E146" s="449"/>
      <c r="F146" s="449"/>
      <c r="G146" s="449"/>
      <c r="H146" s="450"/>
      <c r="I146" s="450"/>
    </row>
    <row r="147" spans="2:9" s="32" customFormat="1" ht="15.75">
      <c r="B147" s="451"/>
      <c r="C147" s="61" t="s">
        <v>3547</v>
      </c>
      <c r="D147" s="452">
        <v>21858679.5</v>
      </c>
      <c r="E147" s="80"/>
      <c r="F147" s="452">
        <v>19475578.550000001</v>
      </c>
      <c r="G147" s="80"/>
      <c r="H147" s="450">
        <f t="shared" si="2"/>
        <v>0.89097690233300697</v>
      </c>
      <c r="I147" s="450">
        <v>0</v>
      </c>
    </row>
    <row r="148" spans="2:9" s="32" customFormat="1" ht="15.75">
      <c r="B148" s="451"/>
      <c r="C148" s="61" t="s">
        <v>3548</v>
      </c>
      <c r="D148" s="452">
        <v>72158860.5</v>
      </c>
      <c r="E148" s="452">
        <v>1262737498</v>
      </c>
      <c r="F148" s="452">
        <v>34120238.5</v>
      </c>
      <c r="G148" s="452">
        <v>511097714.5</v>
      </c>
      <c r="H148" s="450">
        <f t="shared" si="2"/>
        <v>0.47284890952511643</v>
      </c>
      <c r="I148" s="450">
        <f t="shared" si="2"/>
        <v>0.40475373172136525</v>
      </c>
    </row>
    <row r="149" spans="2:9" s="32" customFormat="1" ht="15.75">
      <c r="B149" s="451"/>
      <c r="C149" s="458" t="s">
        <v>3420</v>
      </c>
      <c r="D149" s="457">
        <f>SUM(D14:D148)</f>
        <v>4950839314.5</v>
      </c>
      <c r="E149" s="457">
        <f t="shared" ref="E149:G149" si="3">SUM(E14:E148)</f>
        <v>4350690531.5</v>
      </c>
      <c r="F149" s="457">
        <f t="shared" si="3"/>
        <v>2706375959.4499998</v>
      </c>
      <c r="G149" s="457">
        <f t="shared" si="3"/>
        <v>1645754728.2</v>
      </c>
      <c r="H149" s="450">
        <f t="shared" si="2"/>
        <v>0.54664992893701392</v>
      </c>
      <c r="I149" s="450">
        <f t="shared" si="2"/>
        <v>0.37827437191506896</v>
      </c>
    </row>
    <row r="151" spans="2:9" ht="15.75">
      <c r="B151" s="1" t="s">
        <v>50</v>
      </c>
      <c r="C151" s="1"/>
      <c r="D151" s="1"/>
      <c r="E151" s="1"/>
      <c r="F151" s="1"/>
      <c r="G151" s="2" t="s">
        <v>5</v>
      </c>
      <c r="H151" s="2"/>
    </row>
    <row r="152" spans="2:9" ht="15.75">
      <c r="B152" s="5" t="s">
        <v>110</v>
      </c>
      <c r="C152" s="3"/>
      <c r="D152" s="3"/>
      <c r="E152" s="3"/>
      <c r="F152" s="3"/>
      <c r="G152" s="3"/>
      <c r="H152" s="4"/>
    </row>
    <row r="153" spans="2:9" ht="15.75">
      <c r="B153" s="3"/>
      <c r="C153" s="3"/>
      <c r="E153" s="459"/>
      <c r="H153" s="4"/>
    </row>
    <row r="154" spans="2:9" ht="15.75">
      <c r="B154" s="1" t="s">
        <v>108</v>
      </c>
      <c r="C154" s="1"/>
      <c r="D154" s="1"/>
      <c r="E154" s="471"/>
      <c r="F154" s="471"/>
      <c r="G154" s="471"/>
      <c r="H154" s="4"/>
    </row>
    <row r="155" spans="2:9" ht="15.75">
      <c r="B155" s="4"/>
      <c r="C155" s="4"/>
      <c r="D155" s="8"/>
      <c r="E155" s="8"/>
      <c r="F155" s="8"/>
      <c r="G155" s="4"/>
      <c r="H155" s="4"/>
    </row>
    <row r="156" spans="2:9" ht="15.75">
      <c r="B156" s="4"/>
      <c r="C156" s="4"/>
      <c r="D156" s="4"/>
      <c r="E156" s="4"/>
      <c r="F156" s="4"/>
      <c r="G156" s="4"/>
      <c r="H156" s="4"/>
    </row>
    <row r="157" spans="2:9" ht="15.75">
      <c r="B157" s="2" t="s">
        <v>109</v>
      </c>
      <c r="C157" s="2"/>
      <c r="D157" s="2"/>
      <c r="E157" s="2"/>
      <c r="F157" s="2"/>
      <c r="G157" s="2" t="s">
        <v>5</v>
      </c>
      <c r="H157" s="2"/>
    </row>
    <row r="158" spans="2:9" ht="15.75">
      <c r="B158" s="5" t="s">
        <v>110</v>
      </c>
      <c r="C158" s="4"/>
      <c r="D158" s="4"/>
      <c r="E158" s="4"/>
      <c r="F158" s="4"/>
      <c r="G158" s="4"/>
      <c r="H158" s="4"/>
    </row>
    <row r="159" spans="2:9" ht="15.75">
      <c r="B159" s="4"/>
      <c r="C159" s="4"/>
      <c r="D159" s="4"/>
      <c r="E159" s="4"/>
      <c r="F159" s="4"/>
      <c r="G159" s="4"/>
      <c r="H159" s="4"/>
    </row>
    <row r="160" spans="2:9" ht="15.75">
      <c r="B160" s="1" t="s">
        <v>108</v>
      </c>
      <c r="C160" s="1"/>
      <c r="D160" s="1"/>
      <c r="E160" s="1"/>
      <c r="F160" s="1"/>
      <c r="G160" s="4"/>
      <c r="H160" s="4"/>
    </row>
    <row r="161" spans="2:5" ht="15.75">
      <c r="B161" s="9"/>
      <c r="C161" s="9"/>
      <c r="D161" s="9"/>
      <c r="E161" s="9"/>
    </row>
  </sheetData>
  <mergeCells count="6">
    <mergeCell ref="H10:I10"/>
    <mergeCell ref="B12:C12"/>
    <mergeCell ref="B10:B11"/>
    <mergeCell ref="C10:C11"/>
    <mergeCell ref="D10:E10"/>
    <mergeCell ref="F10:G10"/>
  </mergeCells>
  <pageMargins left="0.70866141732283472" right="0.70866141732283472" top="0.74803149606299213" bottom="0.74803149606299213" header="0.31496062992125984" footer="0.31496062992125984"/>
  <pageSetup scale="86" fitToHeight="0" orientation="landscape"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76"/>
  <sheetViews>
    <sheetView tabSelected="1" topLeftCell="A34" zoomScaleNormal="100" workbookViewId="0">
      <selection activeCell="D8" sqref="D8"/>
    </sheetView>
  </sheetViews>
  <sheetFormatPr defaultColWidth="8.5703125" defaultRowHeight="15"/>
  <cols>
    <col min="2" max="2" width="11.5703125" style="545" customWidth="1"/>
    <col min="3" max="3" width="41.140625" style="545" customWidth="1"/>
    <col min="4" max="4" width="19.42578125" style="545" customWidth="1"/>
    <col min="5" max="5" width="19.5703125" style="545" customWidth="1"/>
    <col min="6" max="6" width="18.42578125" style="545" customWidth="1"/>
    <col min="7" max="7" width="23.140625" style="545" customWidth="1"/>
    <col min="8" max="8" width="18.5703125" style="545" customWidth="1"/>
    <col min="9" max="9" width="8.5703125" style="545"/>
    <col min="10" max="10" width="17.140625" style="545" customWidth="1"/>
    <col min="11" max="1025" width="8.5703125" style="545"/>
  </cols>
  <sheetData>
    <row r="1" spans="1:1025" ht="15.75">
      <c r="B1" s="543" t="s">
        <v>20</v>
      </c>
      <c r="C1" s="544"/>
      <c r="D1" s="544"/>
      <c r="E1" s="544"/>
      <c r="F1" s="544"/>
      <c r="G1" s="544"/>
      <c r="H1" s="544"/>
    </row>
    <row r="2" spans="1:1025" ht="15.75">
      <c r="B2" s="543"/>
      <c r="C2" s="544"/>
      <c r="D2" s="544"/>
      <c r="E2" s="544"/>
      <c r="F2" s="544"/>
      <c r="G2" s="544"/>
      <c r="H2" s="544"/>
    </row>
    <row r="3" spans="1:1025" s="11" customFormat="1" ht="15.75">
      <c r="B3" s="70" t="s">
        <v>258</v>
      </c>
      <c r="C3" s="70"/>
      <c r="D3" s="70"/>
      <c r="E3" s="70"/>
      <c r="F3" s="70"/>
      <c r="G3" s="70"/>
      <c r="H3" s="70"/>
      <c r="I3" s="9"/>
    </row>
    <row r="4" spans="1:1025" ht="15.75">
      <c r="B4" s="546"/>
      <c r="C4" s="544"/>
      <c r="D4" s="544"/>
      <c r="E4" s="544"/>
      <c r="F4" s="544"/>
      <c r="G4" s="544"/>
      <c r="H4" s="544"/>
    </row>
    <row r="5" spans="1:1025" s="547" customFormat="1" ht="15.75">
      <c r="B5" s="548" t="s">
        <v>87</v>
      </c>
      <c r="C5" s="549"/>
      <c r="D5" s="549"/>
      <c r="E5" s="549"/>
      <c r="F5" s="549"/>
      <c r="G5" s="549"/>
      <c r="H5" s="549"/>
      <c r="I5" s="550"/>
      <c r="J5" s="550"/>
      <c r="K5" s="550"/>
      <c r="L5" s="550"/>
      <c r="M5" s="550"/>
      <c r="N5" s="550"/>
      <c r="O5" s="550"/>
      <c r="P5" s="550"/>
      <c r="Q5" s="550"/>
      <c r="R5" s="550"/>
      <c r="S5" s="550"/>
      <c r="T5" s="550"/>
      <c r="U5" s="550"/>
      <c r="V5" s="550"/>
      <c r="W5" s="550"/>
      <c r="X5" s="550"/>
      <c r="Y5" s="550"/>
      <c r="Z5" s="550"/>
      <c r="AA5" s="550"/>
      <c r="AB5" s="550"/>
      <c r="AC5" s="550"/>
      <c r="AD5" s="550"/>
      <c r="AE5" s="550"/>
      <c r="AF5" s="550"/>
      <c r="AG5" s="550"/>
      <c r="AH5" s="550"/>
      <c r="AI5" s="550"/>
      <c r="AJ5" s="550"/>
      <c r="AK5" s="550"/>
      <c r="AL5" s="550"/>
      <c r="AM5" s="550"/>
      <c r="AN5" s="550"/>
      <c r="AO5" s="550"/>
      <c r="AP5" s="550"/>
      <c r="AQ5" s="550"/>
      <c r="AR5" s="550"/>
      <c r="AS5" s="550"/>
      <c r="AT5" s="550"/>
      <c r="AU5" s="550"/>
      <c r="AV5" s="550"/>
      <c r="AW5" s="550"/>
      <c r="AX5" s="550"/>
      <c r="AY5" s="550"/>
      <c r="AZ5" s="550"/>
      <c r="BA5" s="550"/>
      <c r="BB5" s="550"/>
      <c r="BC5" s="550"/>
      <c r="BD5" s="550"/>
      <c r="BE5" s="550"/>
      <c r="BF5" s="550"/>
      <c r="BG5" s="550"/>
      <c r="BH5" s="550"/>
      <c r="BI5" s="550"/>
      <c r="BJ5" s="550"/>
      <c r="BK5" s="550"/>
      <c r="BL5" s="550"/>
      <c r="BM5" s="550"/>
      <c r="BN5" s="550"/>
      <c r="BO5" s="550"/>
      <c r="BP5" s="550"/>
      <c r="BQ5" s="550"/>
      <c r="BR5" s="550"/>
      <c r="BS5" s="550"/>
      <c r="BT5" s="550"/>
      <c r="BU5" s="550"/>
      <c r="BV5" s="550"/>
      <c r="BW5" s="550"/>
      <c r="BX5" s="550"/>
      <c r="BY5" s="550"/>
      <c r="BZ5" s="550"/>
      <c r="CA5" s="550"/>
      <c r="CB5" s="550"/>
      <c r="CC5" s="550"/>
      <c r="CD5" s="550"/>
      <c r="CE5" s="550"/>
      <c r="CF5" s="550"/>
      <c r="CG5" s="550"/>
      <c r="CH5" s="550"/>
      <c r="CI5" s="550"/>
      <c r="CJ5" s="550"/>
      <c r="CK5" s="550"/>
      <c r="CL5" s="550"/>
      <c r="CM5" s="550"/>
      <c r="CN5" s="550"/>
      <c r="CO5" s="550"/>
      <c r="CP5" s="550"/>
      <c r="CQ5" s="550"/>
      <c r="CR5" s="550"/>
      <c r="CS5" s="550"/>
      <c r="CT5" s="550"/>
      <c r="CU5" s="550"/>
      <c r="CV5" s="550"/>
      <c r="CW5" s="550"/>
      <c r="CX5" s="550"/>
      <c r="CY5" s="550"/>
      <c r="CZ5" s="550"/>
      <c r="DA5" s="550"/>
      <c r="DB5" s="550"/>
      <c r="DC5" s="550"/>
      <c r="DD5" s="550"/>
      <c r="DE5" s="550"/>
      <c r="DF5" s="550"/>
      <c r="DG5" s="550"/>
      <c r="DH5" s="550"/>
      <c r="DI5" s="550"/>
      <c r="DJ5" s="550"/>
      <c r="DK5" s="550"/>
      <c r="DL5" s="550"/>
      <c r="DM5" s="550"/>
      <c r="DN5" s="550"/>
      <c r="DO5" s="550"/>
      <c r="DP5" s="550"/>
      <c r="DQ5" s="550"/>
      <c r="DR5" s="550"/>
      <c r="DS5" s="550"/>
      <c r="DT5" s="550"/>
      <c r="DU5" s="550"/>
      <c r="DV5" s="550"/>
      <c r="DW5" s="550"/>
      <c r="DX5" s="550"/>
      <c r="DY5" s="550"/>
      <c r="DZ5" s="550"/>
      <c r="EA5" s="550"/>
      <c r="EB5" s="550"/>
      <c r="EC5" s="550"/>
      <c r="ED5" s="550"/>
      <c r="EE5" s="550"/>
      <c r="EF5" s="550"/>
      <c r="EG5" s="550"/>
      <c r="EH5" s="550"/>
      <c r="EI5" s="550"/>
      <c r="EJ5" s="550"/>
      <c r="EK5" s="550"/>
      <c r="EL5" s="550"/>
      <c r="EM5" s="550"/>
      <c r="EN5" s="550"/>
      <c r="EO5" s="550"/>
      <c r="EP5" s="550"/>
      <c r="EQ5" s="550"/>
      <c r="ER5" s="550"/>
      <c r="ES5" s="550"/>
      <c r="ET5" s="550"/>
      <c r="EU5" s="550"/>
      <c r="EV5" s="550"/>
      <c r="EW5" s="550"/>
      <c r="EX5" s="550"/>
      <c r="EY5" s="550"/>
      <c r="EZ5" s="550"/>
      <c r="FA5" s="550"/>
      <c r="FB5" s="550"/>
      <c r="FC5" s="550"/>
      <c r="FD5" s="550"/>
      <c r="FE5" s="550"/>
      <c r="FF5" s="550"/>
      <c r="FG5" s="550"/>
      <c r="FH5" s="550"/>
      <c r="FI5" s="550"/>
      <c r="FJ5" s="550"/>
      <c r="FK5" s="550"/>
      <c r="FL5" s="550"/>
      <c r="FM5" s="550"/>
      <c r="FN5" s="550"/>
      <c r="FO5" s="550"/>
      <c r="FP5" s="550"/>
      <c r="FQ5" s="550"/>
      <c r="FR5" s="550"/>
      <c r="FS5" s="550"/>
      <c r="FT5" s="550"/>
      <c r="FU5" s="550"/>
      <c r="FV5" s="550"/>
      <c r="FW5" s="550"/>
      <c r="FX5" s="550"/>
      <c r="FY5" s="550"/>
      <c r="FZ5" s="550"/>
      <c r="GA5" s="550"/>
      <c r="GB5" s="550"/>
      <c r="GC5" s="550"/>
      <c r="GD5" s="550"/>
      <c r="GE5" s="550"/>
      <c r="GF5" s="550"/>
      <c r="GG5" s="550"/>
      <c r="GH5" s="550"/>
      <c r="GI5" s="550"/>
      <c r="GJ5" s="550"/>
      <c r="GK5" s="550"/>
      <c r="GL5" s="550"/>
      <c r="GM5" s="550"/>
      <c r="GN5" s="550"/>
      <c r="GO5" s="550"/>
      <c r="GP5" s="550"/>
      <c r="GQ5" s="550"/>
      <c r="GR5" s="550"/>
      <c r="GS5" s="550"/>
      <c r="GT5" s="550"/>
      <c r="GU5" s="550"/>
      <c r="GV5" s="550"/>
      <c r="GW5" s="550"/>
      <c r="GX5" s="550"/>
      <c r="GY5" s="550"/>
      <c r="GZ5" s="550"/>
      <c r="HA5" s="550"/>
      <c r="HB5" s="550"/>
      <c r="HC5" s="550"/>
      <c r="HD5" s="550"/>
      <c r="HE5" s="550"/>
      <c r="HF5" s="550"/>
      <c r="HG5" s="550"/>
      <c r="HH5" s="550"/>
      <c r="HI5" s="550"/>
      <c r="HJ5" s="550"/>
      <c r="HK5" s="550"/>
      <c r="HL5" s="550"/>
      <c r="HM5" s="550"/>
      <c r="HN5" s="550"/>
      <c r="HO5" s="550"/>
      <c r="HP5" s="550"/>
      <c r="HQ5" s="550"/>
      <c r="HR5" s="550"/>
      <c r="HS5" s="550"/>
      <c r="HT5" s="550"/>
      <c r="HU5" s="550"/>
      <c r="HV5" s="550"/>
      <c r="HW5" s="550"/>
      <c r="HX5" s="550"/>
      <c r="HY5" s="550"/>
      <c r="HZ5" s="550"/>
      <c r="IA5" s="550"/>
      <c r="IB5" s="550"/>
      <c r="IC5" s="550"/>
      <c r="ID5" s="550"/>
      <c r="IE5" s="550"/>
      <c r="IF5" s="550"/>
      <c r="IG5" s="550"/>
      <c r="IH5" s="550"/>
      <c r="II5" s="550"/>
      <c r="IJ5" s="550"/>
      <c r="IK5" s="550"/>
      <c r="IL5" s="550"/>
      <c r="IM5" s="550"/>
      <c r="IN5" s="550"/>
      <c r="IO5" s="550"/>
      <c r="IP5" s="550"/>
      <c r="IQ5" s="550"/>
      <c r="IR5" s="550"/>
      <c r="IS5" s="550"/>
      <c r="IT5" s="550"/>
      <c r="IU5" s="550"/>
      <c r="IV5" s="550"/>
      <c r="IW5" s="550"/>
      <c r="IX5" s="550"/>
      <c r="IY5" s="550"/>
      <c r="IZ5" s="550"/>
      <c r="JA5" s="550"/>
      <c r="JB5" s="550"/>
      <c r="JC5" s="550"/>
      <c r="JD5" s="550"/>
      <c r="JE5" s="550"/>
      <c r="JF5" s="550"/>
      <c r="JG5" s="550"/>
      <c r="JH5" s="550"/>
      <c r="JI5" s="550"/>
      <c r="JJ5" s="550"/>
      <c r="JK5" s="550"/>
      <c r="JL5" s="550"/>
      <c r="JM5" s="550"/>
      <c r="JN5" s="550"/>
      <c r="JO5" s="550"/>
      <c r="JP5" s="550"/>
      <c r="JQ5" s="550"/>
      <c r="JR5" s="550"/>
      <c r="JS5" s="550"/>
      <c r="JT5" s="550"/>
      <c r="JU5" s="550"/>
      <c r="JV5" s="550"/>
      <c r="JW5" s="550"/>
      <c r="JX5" s="550"/>
      <c r="JY5" s="550"/>
      <c r="JZ5" s="550"/>
      <c r="KA5" s="550"/>
      <c r="KB5" s="550"/>
      <c r="KC5" s="550"/>
      <c r="KD5" s="550"/>
      <c r="KE5" s="550"/>
      <c r="KF5" s="550"/>
      <c r="KG5" s="550"/>
      <c r="KH5" s="550"/>
      <c r="KI5" s="550"/>
      <c r="KJ5" s="550"/>
      <c r="KK5" s="550"/>
      <c r="KL5" s="550"/>
      <c r="KM5" s="550"/>
      <c r="KN5" s="550"/>
      <c r="KO5" s="550"/>
      <c r="KP5" s="550"/>
      <c r="KQ5" s="550"/>
      <c r="KR5" s="550"/>
      <c r="KS5" s="550"/>
      <c r="KT5" s="550"/>
      <c r="KU5" s="550"/>
      <c r="KV5" s="550"/>
      <c r="KW5" s="550"/>
      <c r="KX5" s="550"/>
      <c r="KY5" s="550"/>
      <c r="KZ5" s="550"/>
      <c r="LA5" s="550"/>
      <c r="LB5" s="550"/>
      <c r="LC5" s="550"/>
      <c r="LD5" s="550"/>
      <c r="LE5" s="550"/>
      <c r="LF5" s="550"/>
      <c r="LG5" s="550"/>
      <c r="LH5" s="550"/>
      <c r="LI5" s="550"/>
      <c r="LJ5" s="550"/>
      <c r="LK5" s="550"/>
      <c r="LL5" s="550"/>
      <c r="LM5" s="550"/>
      <c r="LN5" s="550"/>
      <c r="LO5" s="550"/>
      <c r="LP5" s="550"/>
      <c r="LQ5" s="550"/>
      <c r="LR5" s="550"/>
      <c r="LS5" s="550"/>
      <c r="LT5" s="550"/>
      <c r="LU5" s="550"/>
      <c r="LV5" s="550"/>
      <c r="LW5" s="550"/>
      <c r="LX5" s="550"/>
      <c r="LY5" s="550"/>
      <c r="LZ5" s="550"/>
      <c r="MA5" s="550"/>
      <c r="MB5" s="550"/>
      <c r="MC5" s="550"/>
      <c r="MD5" s="550"/>
      <c r="ME5" s="550"/>
      <c r="MF5" s="550"/>
      <c r="MG5" s="550"/>
      <c r="MH5" s="550"/>
      <c r="MI5" s="550"/>
      <c r="MJ5" s="550"/>
      <c r="MK5" s="550"/>
      <c r="ML5" s="550"/>
      <c r="MM5" s="550"/>
      <c r="MN5" s="550"/>
      <c r="MO5" s="550"/>
      <c r="MP5" s="550"/>
      <c r="MQ5" s="550"/>
      <c r="MR5" s="550"/>
      <c r="MS5" s="550"/>
      <c r="MT5" s="550"/>
      <c r="MU5" s="550"/>
      <c r="MV5" s="550"/>
      <c r="MW5" s="550"/>
      <c r="MX5" s="550"/>
      <c r="MY5" s="550"/>
      <c r="MZ5" s="550"/>
      <c r="NA5" s="550"/>
      <c r="NB5" s="550"/>
      <c r="NC5" s="550"/>
      <c r="ND5" s="550"/>
      <c r="NE5" s="550"/>
      <c r="NF5" s="550"/>
      <c r="NG5" s="550"/>
      <c r="NH5" s="550"/>
      <c r="NI5" s="550"/>
      <c r="NJ5" s="550"/>
      <c r="NK5" s="550"/>
      <c r="NL5" s="550"/>
      <c r="NM5" s="550"/>
      <c r="NN5" s="550"/>
      <c r="NO5" s="550"/>
      <c r="NP5" s="550"/>
      <c r="NQ5" s="550"/>
      <c r="NR5" s="550"/>
      <c r="NS5" s="550"/>
      <c r="NT5" s="550"/>
      <c r="NU5" s="550"/>
      <c r="NV5" s="550"/>
      <c r="NW5" s="550"/>
      <c r="NX5" s="550"/>
      <c r="NY5" s="550"/>
      <c r="NZ5" s="550"/>
      <c r="OA5" s="550"/>
      <c r="OB5" s="550"/>
      <c r="OC5" s="550"/>
      <c r="OD5" s="550"/>
      <c r="OE5" s="550"/>
      <c r="OF5" s="550"/>
      <c r="OG5" s="550"/>
      <c r="OH5" s="550"/>
      <c r="OI5" s="550"/>
      <c r="OJ5" s="550"/>
      <c r="OK5" s="550"/>
      <c r="OL5" s="550"/>
      <c r="OM5" s="550"/>
      <c r="ON5" s="550"/>
      <c r="OO5" s="550"/>
      <c r="OP5" s="550"/>
      <c r="OQ5" s="550"/>
      <c r="OR5" s="550"/>
      <c r="OS5" s="550"/>
      <c r="OT5" s="550"/>
      <c r="OU5" s="550"/>
      <c r="OV5" s="550"/>
      <c r="OW5" s="550"/>
      <c r="OX5" s="550"/>
      <c r="OY5" s="550"/>
      <c r="OZ5" s="550"/>
      <c r="PA5" s="550"/>
      <c r="PB5" s="550"/>
      <c r="PC5" s="550"/>
      <c r="PD5" s="550"/>
      <c r="PE5" s="550"/>
      <c r="PF5" s="550"/>
      <c r="PG5" s="550"/>
      <c r="PH5" s="550"/>
      <c r="PI5" s="550"/>
      <c r="PJ5" s="550"/>
      <c r="PK5" s="550"/>
      <c r="PL5" s="550"/>
      <c r="PM5" s="550"/>
      <c r="PN5" s="550"/>
      <c r="PO5" s="550"/>
      <c r="PP5" s="550"/>
      <c r="PQ5" s="550"/>
      <c r="PR5" s="550"/>
      <c r="PS5" s="550"/>
      <c r="PT5" s="550"/>
      <c r="PU5" s="550"/>
      <c r="PV5" s="550"/>
      <c r="PW5" s="550"/>
      <c r="PX5" s="550"/>
      <c r="PY5" s="550"/>
      <c r="PZ5" s="550"/>
      <c r="QA5" s="550"/>
      <c r="QB5" s="550"/>
      <c r="QC5" s="550"/>
      <c r="QD5" s="550"/>
      <c r="QE5" s="550"/>
      <c r="QF5" s="550"/>
      <c r="QG5" s="550"/>
      <c r="QH5" s="550"/>
      <c r="QI5" s="550"/>
      <c r="QJ5" s="550"/>
      <c r="QK5" s="550"/>
      <c r="QL5" s="550"/>
      <c r="QM5" s="550"/>
      <c r="QN5" s="550"/>
      <c r="QO5" s="550"/>
      <c r="QP5" s="550"/>
      <c r="QQ5" s="550"/>
      <c r="QR5" s="550"/>
      <c r="QS5" s="550"/>
      <c r="QT5" s="550"/>
      <c r="QU5" s="550"/>
      <c r="QV5" s="550"/>
      <c r="QW5" s="550"/>
      <c r="QX5" s="550"/>
      <c r="QY5" s="550"/>
      <c r="QZ5" s="550"/>
      <c r="RA5" s="550"/>
      <c r="RB5" s="550"/>
      <c r="RC5" s="550"/>
      <c r="RD5" s="550"/>
      <c r="RE5" s="550"/>
      <c r="RF5" s="550"/>
      <c r="RG5" s="550"/>
      <c r="RH5" s="550"/>
      <c r="RI5" s="550"/>
      <c r="RJ5" s="550"/>
      <c r="RK5" s="550"/>
      <c r="RL5" s="550"/>
      <c r="RM5" s="550"/>
      <c r="RN5" s="550"/>
      <c r="RO5" s="550"/>
      <c r="RP5" s="550"/>
      <c r="RQ5" s="550"/>
      <c r="RR5" s="550"/>
      <c r="RS5" s="550"/>
      <c r="RT5" s="550"/>
      <c r="RU5" s="550"/>
      <c r="RV5" s="550"/>
      <c r="RW5" s="550"/>
      <c r="RX5" s="550"/>
      <c r="RY5" s="550"/>
      <c r="RZ5" s="550"/>
      <c r="SA5" s="550"/>
      <c r="SB5" s="550"/>
      <c r="SC5" s="550"/>
      <c r="SD5" s="550"/>
      <c r="SE5" s="550"/>
      <c r="SF5" s="550"/>
      <c r="SG5" s="550"/>
      <c r="SH5" s="550"/>
      <c r="SI5" s="550"/>
      <c r="SJ5" s="550"/>
      <c r="SK5" s="550"/>
      <c r="SL5" s="550"/>
      <c r="SM5" s="550"/>
      <c r="SN5" s="550"/>
      <c r="SO5" s="550"/>
      <c r="SP5" s="550"/>
      <c r="SQ5" s="550"/>
      <c r="SR5" s="550"/>
      <c r="SS5" s="550"/>
      <c r="ST5" s="550"/>
      <c r="SU5" s="550"/>
      <c r="SV5" s="550"/>
      <c r="SW5" s="550"/>
      <c r="SX5" s="550"/>
      <c r="SY5" s="550"/>
      <c r="SZ5" s="550"/>
      <c r="TA5" s="550"/>
      <c r="TB5" s="550"/>
      <c r="TC5" s="550"/>
      <c r="TD5" s="550"/>
      <c r="TE5" s="550"/>
      <c r="TF5" s="550"/>
      <c r="TG5" s="550"/>
      <c r="TH5" s="550"/>
      <c r="TI5" s="550"/>
      <c r="TJ5" s="550"/>
      <c r="TK5" s="550"/>
      <c r="TL5" s="550"/>
      <c r="TM5" s="550"/>
      <c r="TN5" s="550"/>
      <c r="TO5" s="550"/>
      <c r="TP5" s="550"/>
      <c r="TQ5" s="550"/>
      <c r="TR5" s="550"/>
      <c r="TS5" s="550"/>
      <c r="TT5" s="550"/>
      <c r="TU5" s="550"/>
      <c r="TV5" s="550"/>
      <c r="TW5" s="550"/>
      <c r="TX5" s="550"/>
      <c r="TY5" s="550"/>
      <c r="TZ5" s="550"/>
      <c r="UA5" s="550"/>
      <c r="UB5" s="550"/>
      <c r="UC5" s="550"/>
      <c r="UD5" s="550"/>
      <c r="UE5" s="550"/>
      <c r="UF5" s="550"/>
      <c r="UG5" s="550"/>
      <c r="UH5" s="550"/>
      <c r="UI5" s="550"/>
      <c r="UJ5" s="550"/>
      <c r="UK5" s="550"/>
      <c r="UL5" s="550"/>
      <c r="UM5" s="550"/>
      <c r="UN5" s="550"/>
      <c r="UO5" s="550"/>
      <c r="UP5" s="550"/>
      <c r="UQ5" s="550"/>
      <c r="UR5" s="550"/>
      <c r="US5" s="550"/>
      <c r="UT5" s="550"/>
      <c r="UU5" s="550"/>
      <c r="UV5" s="550"/>
      <c r="UW5" s="550"/>
      <c r="UX5" s="550"/>
      <c r="UY5" s="550"/>
      <c r="UZ5" s="550"/>
      <c r="VA5" s="550"/>
      <c r="VB5" s="550"/>
      <c r="VC5" s="550"/>
      <c r="VD5" s="550"/>
      <c r="VE5" s="550"/>
      <c r="VF5" s="550"/>
      <c r="VG5" s="550"/>
      <c r="VH5" s="550"/>
      <c r="VI5" s="550"/>
      <c r="VJ5" s="550"/>
      <c r="VK5" s="550"/>
      <c r="VL5" s="550"/>
      <c r="VM5" s="550"/>
      <c r="VN5" s="550"/>
      <c r="VO5" s="550"/>
      <c r="VP5" s="550"/>
      <c r="VQ5" s="550"/>
      <c r="VR5" s="550"/>
      <c r="VS5" s="550"/>
      <c r="VT5" s="550"/>
      <c r="VU5" s="550"/>
      <c r="VV5" s="550"/>
      <c r="VW5" s="550"/>
      <c r="VX5" s="550"/>
      <c r="VY5" s="550"/>
      <c r="VZ5" s="550"/>
      <c r="WA5" s="550"/>
      <c r="WB5" s="550"/>
      <c r="WC5" s="550"/>
      <c r="WD5" s="550"/>
      <c r="WE5" s="550"/>
      <c r="WF5" s="550"/>
      <c r="WG5" s="550"/>
      <c r="WH5" s="550"/>
      <c r="WI5" s="550"/>
      <c r="WJ5" s="550"/>
      <c r="WK5" s="550"/>
      <c r="WL5" s="550"/>
      <c r="WM5" s="550"/>
      <c r="WN5" s="550"/>
      <c r="WO5" s="550"/>
      <c r="WP5" s="550"/>
      <c r="WQ5" s="550"/>
      <c r="WR5" s="550"/>
      <c r="WS5" s="550"/>
      <c r="WT5" s="550"/>
      <c r="WU5" s="550"/>
      <c r="WV5" s="550"/>
      <c r="WW5" s="550"/>
      <c r="WX5" s="550"/>
      <c r="WY5" s="550"/>
      <c r="WZ5" s="550"/>
      <c r="XA5" s="550"/>
      <c r="XB5" s="550"/>
      <c r="XC5" s="550"/>
      <c r="XD5" s="550"/>
      <c r="XE5" s="550"/>
      <c r="XF5" s="550"/>
      <c r="XG5" s="550"/>
      <c r="XH5" s="550"/>
      <c r="XI5" s="550"/>
      <c r="XJ5" s="550"/>
      <c r="XK5" s="550"/>
      <c r="XL5" s="550"/>
      <c r="XM5" s="550"/>
      <c r="XN5" s="550"/>
      <c r="XO5" s="550"/>
      <c r="XP5" s="550"/>
      <c r="XQ5" s="550"/>
      <c r="XR5" s="550"/>
      <c r="XS5" s="550"/>
      <c r="XT5" s="550"/>
      <c r="XU5" s="550"/>
      <c r="XV5" s="550"/>
      <c r="XW5" s="550"/>
      <c r="XX5" s="550"/>
      <c r="XY5" s="550"/>
      <c r="XZ5" s="550"/>
      <c r="YA5" s="550"/>
      <c r="YB5" s="550"/>
      <c r="YC5" s="550"/>
      <c r="YD5" s="550"/>
      <c r="YE5" s="550"/>
      <c r="YF5" s="550"/>
      <c r="YG5" s="550"/>
      <c r="YH5" s="550"/>
      <c r="YI5" s="550"/>
      <c r="YJ5" s="550"/>
      <c r="YK5" s="550"/>
      <c r="YL5" s="550"/>
      <c r="YM5" s="550"/>
      <c r="YN5" s="550"/>
      <c r="YO5" s="550"/>
      <c r="YP5" s="550"/>
      <c r="YQ5" s="550"/>
      <c r="YR5" s="550"/>
      <c r="YS5" s="550"/>
      <c r="YT5" s="550"/>
      <c r="YU5" s="550"/>
      <c r="YV5" s="550"/>
      <c r="YW5" s="550"/>
      <c r="YX5" s="550"/>
      <c r="YY5" s="550"/>
      <c r="YZ5" s="550"/>
      <c r="ZA5" s="550"/>
      <c r="ZB5" s="550"/>
      <c r="ZC5" s="550"/>
      <c r="ZD5" s="550"/>
      <c r="ZE5" s="550"/>
      <c r="ZF5" s="550"/>
      <c r="ZG5" s="550"/>
      <c r="ZH5" s="550"/>
      <c r="ZI5" s="550"/>
      <c r="ZJ5" s="550"/>
      <c r="ZK5" s="550"/>
      <c r="ZL5" s="550"/>
      <c r="ZM5" s="550"/>
      <c r="ZN5" s="550"/>
      <c r="ZO5" s="550"/>
      <c r="ZP5" s="550"/>
      <c r="ZQ5" s="550"/>
      <c r="ZR5" s="550"/>
      <c r="ZS5" s="550"/>
      <c r="ZT5" s="550"/>
      <c r="ZU5" s="550"/>
      <c r="ZV5" s="550"/>
      <c r="ZW5" s="550"/>
      <c r="ZX5" s="550"/>
      <c r="ZY5" s="550"/>
      <c r="ZZ5" s="550"/>
      <c r="AAA5" s="550"/>
      <c r="AAB5" s="550"/>
      <c r="AAC5" s="550"/>
      <c r="AAD5" s="550"/>
      <c r="AAE5" s="550"/>
      <c r="AAF5" s="550"/>
      <c r="AAG5" s="550"/>
      <c r="AAH5" s="550"/>
      <c r="AAI5" s="550"/>
      <c r="AAJ5" s="550"/>
      <c r="AAK5" s="550"/>
      <c r="AAL5" s="550"/>
      <c r="AAM5" s="550"/>
      <c r="AAN5" s="550"/>
      <c r="AAO5" s="550"/>
      <c r="AAP5" s="550"/>
      <c r="AAQ5" s="550"/>
      <c r="AAR5" s="550"/>
      <c r="AAS5" s="550"/>
      <c r="AAT5" s="550"/>
      <c r="AAU5" s="550"/>
      <c r="AAV5" s="550"/>
      <c r="AAW5" s="550"/>
      <c r="AAX5" s="550"/>
      <c r="AAY5" s="550"/>
      <c r="AAZ5" s="550"/>
      <c r="ABA5" s="550"/>
      <c r="ABB5" s="550"/>
      <c r="ABC5" s="550"/>
      <c r="ABD5" s="550"/>
      <c r="ABE5" s="550"/>
      <c r="ABF5" s="550"/>
      <c r="ABG5" s="550"/>
      <c r="ABH5" s="550"/>
      <c r="ABI5" s="550"/>
      <c r="ABJ5" s="550"/>
      <c r="ABK5" s="550"/>
      <c r="ABL5" s="550"/>
      <c r="ABM5" s="550"/>
      <c r="ABN5" s="550"/>
      <c r="ABO5" s="550"/>
      <c r="ABP5" s="550"/>
      <c r="ABQ5" s="550"/>
      <c r="ABR5" s="550"/>
      <c r="ABS5" s="550"/>
      <c r="ABT5" s="550"/>
      <c r="ABU5" s="550"/>
      <c r="ABV5" s="550"/>
      <c r="ABW5" s="550"/>
      <c r="ABX5" s="550"/>
      <c r="ABY5" s="550"/>
      <c r="ABZ5" s="550"/>
      <c r="ACA5" s="550"/>
      <c r="ACB5" s="550"/>
      <c r="ACC5" s="550"/>
      <c r="ACD5" s="550"/>
      <c r="ACE5" s="550"/>
      <c r="ACF5" s="550"/>
      <c r="ACG5" s="550"/>
      <c r="ACH5" s="550"/>
      <c r="ACI5" s="550"/>
      <c r="ACJ5" s="550"/>
      <c r="ACK5" s="550"/>
      <c r="ACL5" s="550"/>
      <c r="ACM5" s="550"/>
      <c r="ACN5" s="550"/>
      <c r="ACO5" s="550"/>
      <c r="ACP5" s="550"/>
      <c r="ACQ5" s="550"/>
      <c r="ACR5" s="550"/>
      <c r="ACS5" s="550"/>
      <c r="ACT5" s="550"/>
      <c r="ACU5" s="550"/>
      <c r="ACV5" s="550"/>
      <c r="ACW5" s="550"/>
      <c r="ACX5" s="550"/>
      <c r="ACY5" s="550"/>
      <c r="ACZ5" s="550"/>
      <c r="ADA5" s="550"/>
      <c r="ADB5" s="550"/>
      <c r="ADC5" s="550"/>
      <c r="ADD5" s="550"/>
      <c r="ADE5" s="550"/>
      <c r="ADF5" s="550"/>
      <c r="ADG5" s="550"/>
      <c r="ADH5" s="550"/>
      <c r="ADI5" s="550"/>
      <c r="ADJ5" s="550"/>
      <c r="ADK5" s="550"/>
      <c r="ADL5" s="550"/>
      <c r="ADM5" s="550"/>
      <c r="ADN5" s="550"/>
      <c r="ADO5" s="550"/>
      <c r="ADP5" s="550"/>
      <c r="ADQ5" s="550"/>
      <c r="ADR5" s="550"/>
      <c r="ADS5" s="550"/>
      <c r="ADT5" s="550"/>
      <c r="ADU5" s="550"/>
      <c r="ADV5" s="550"/>
      <c r="ADW5" s="550"/>
      <c r="ADX5" s="550"/>
      <c r="ADY5" s="550"/>
      <c r="ADZ5" s="550"/>
      <c r="AEA5" s="550"/>
      <c r="AEB5" s="550"/>
      <c r="AEC5" s="550"/>
      <c r="AED5" s="550"/>
      <c r="AEE5" s="550"/>
      <c r="AEF5" s="550"/>
      <c r="AEG5" s="550"/>
      <c r="AEH5" s="550"/>
      <c r="AEI5" s="550"/>
      <c r="AEJ5" s="550"/>
      <c r="AEK5" s="550"/>
      <c r="AEL5" s="550"/>
      <c r="AEM5" s="550"/>
      <c r="AEN5" s="550"/>
      <c r="AEO5" s="550"/>
      <c r="AEP5" s="550"/>
      <c r="AEQ5" s="550"/>
      <c r="AER5" s="550"/>
      <c r="AES5" s="550"/>
      <c r="AET5" s="550"/>
      <c r="AEU5" s="550"/>
      <c r="AEV5" s="550"/>
      <c r="AEW5" s="550"/>
      <c r="AEX5" s="550"/>
      <c r="AEY5" s="550"/>
      <c r="AEZ5" s="550"/>
      <c r="AFA5" s="550"/>
      <c r="AFB5" s="550"/>
      <c r="AFC5" s="550"/>
      <c r="AFD5" s="550"/>
      <c r="AFE5" s="550"/>
      <c r="AFF5" s="550"/>
      <c r="AFG5" s="550"/>
      <c r="AFH5" s="550"/>
      <c r="AFI5" s="550"/>
      <c r="AFJ5" s="550"/>
      <c r="AFK5" s="550"/>
      <c r="AFL5" s="550"/>
      <c r="AFM5" s="550"/>
      <c r="AFN5" s="550"/>
      <c r="AFO5" s="550"/>
      <c r="AFP5" s="550"/>
      <c r="AFQ5" s="550"/>
      <c r="AFR5" s="550"/>
      <c r="AFS5" s="550"/>
      <c r="AFT5" s="550"/>
      <c r="AFU5" s="550"/>
      <c r="AFV5" s="550"/>
      <c r="AFW5" s="550"/>
      <c r="AFX5" s="550"/>
      <c r="AFY5" s="550"/>
      <c r="AFZ5" s="550"/>
      <c r="AGA5" s="550"/>
      <c r="AGB5" s="550"/>
      <c r="AGC5" s="550"/>
      <c r="AGD5" s="550"/>
      <c r="AGE5" s="550"/>
      <c r="AGF5" s="550"/>
      <c r="AGG5" s="550"/>
      <c r="AGH5" s="550"/>
      <c r="AGI5" s="550"/>
      <c r="AGJ5" s="550"/>
      <c r="AGK5" s="550"/>
      <c r="AGL5" s="550"/>
      <c r="AGM5" s="550"/>
      <c r="AGN5" s="550"/>
      <c r="AGO5" s="550"/>
      <c r="AGP5" s="550"/>
      <c r="AGQ5" s="550"/>
      <c r="AGR5" s="550"/>
      <c r="AGS5" s="550"/>
      <c r="AGT5" s="550"/>
      <c r="AGU5" s="550"/>
      <c r="AGV5" s="550"/>
      <c r="AGW5" s="550"/>
      <c r="AGX5" s="550"/>
      <c r="AGY5" s="550"/>
      <c r="AGZ5" s="550"/>
      <c r="AHA5" s="550"/>
      <c r="AHB5" s="550"/>
      <c r="AHC5" s="550"/>
      <c r="AHD5" s="550"/>
      <c r="AHE5" s="550"/>
      <c r="AHF5" s="550"/>
      <c r="AHG5" s="550"/>
      <c r="AHH5" s="550"/>
      <c r="AHI5" s="550"/>
      <c r="AHJ5" s="550"/>
      <c r="AHK5" s="550"/>
      <c r="AHL5" s="550"/>
      <c r="AHM5" s="550"/>
      <c r="AHN5" s="550"/>
      <c r="AHO5" s="550"/>
      <c r="AHP5" s="550"/>
      <c r="AHQ5" s="550"/>
      <c r="AHR5" s="550"/>
      <c r="AHS5" s="550"/>
      <c r="AHT5" s="550"/>
      <c r="AHU5" s="550"/>
      <c r="AHV5" s="550"/>
      <c r="AHW5" s="550"/>
      <c r="AHX5" s="550"/>
      <c r="AHY5" s="550"/>
      <c r="AHZ5" s="550"/>
      <c r="AIA5" s="550"/>
      <c r="AIB5" s="550"/>
      <c r="AIC5" s="550"/>
      <c r="AID5" s="550"/>
      <c r="AIE5" s="550"/>
      <c r="AIF5" s="550"/>
      <c r="AIG5" s="550"/>
      <c r="AIH5" s="550"/>
      <c r="AII5" s="550"/>
      <c r="AIJ5" s="550"/>
      <c r="AIK5" s="550"/>
      <c r="AIL5" s="550"/>
      <c r="AIM5" s="550"/>
      <c r="AIN5" s="550"/>
      <c r="AIO5" s="550"/>
      <c r="AIP5" s="550"/>
      <c r="AIQ5" s="550"/>
      <c r="AIR5" s="550"/>
      <c r="AIS5" s="550"/>
      <c r="AIT5" s="550"/>
      <c r="AIU5" s="550"/>
      <c r="AIV5" s="550"/>
      <c r="AIW5" s="550"/>
      <c r="AIX5" s="550"/>
      <c r="AIY5" s="550"/>
      <c r="AIZ5" s="550"/>
      <c r="AJA5" s="550"/>
      <c r="AJB5" s="550"/>
      <c r="AJC5" s="550"/>
      <c r="AJD5" s="550"/>
      <c r="AJE5" s="550"/>
      <c r="AJF5" s="550"/>
      <c r="AJG5" s="550"/>
      <c r="AJH5" s="550"/>
      <c r="AJI5" s="550"/>
      <c r="AJJ5" s="550"/>
      <c r="AJK5" s="550"/>
      <c r="AJL5" s="550"/>
      <c r="AJM5" s="550"/>
      <c r="AJN5" s="550"/>
      <c r="AJO5" s="550"/>
      <c r="AJP5" s="550"/>
      <c r="AJQ5" s="550"/>
      <c r="AJR5" s="550"/>
      <c r="AJS5" s="550"/>
      <c r="AJT5" s="550"/>
      <c r="AJU5" s="550"/>
      <c r="AJV5" s="550"/>
      <c r="AJW5" s="550"/>
      <c r="AJX5" s="550"/>
      <c r="AJY5" s="550"/>
      <c r="AJZ5" s="550"/>
      <c r="AKA5" s="550"/>
      <c r="AKB5" s="550"/>
      <c r="AKC5" s="550"/>
      <c r="AKD5" s="550"/>
      <c r="AKE5" s="550"/>
      <c r="AKF5" s="550"/>
      <c r="AKG5" s="550"/>
      <c r="AKH5" s="550"/>
      <c r="AKI5" s="550"/>
      <c r="AKJ5" s="550"/>
      <c r="AKK5" s="550"/>
      <c r="AKL5" s="550"/>
      <c r="AKM5" s="550"/>
      <c r="AKN5" s="550"/>
      <c r="AKO5" s="550"/>
      <c r="AKP5" s="550"/>
      <c r="AKQ5" s="550"/>
      <c r="AKR5" s="550"/>
      <c r="AKS5" s="550"/>
      <c r="AKT5" s="550"/>
      <c r="AKU5" s="550"/>
      <c r="AKV5" s="550"/>
      <c r="AKW5" s="550"/>
      <c r="AKX5" s="550"/>
      <c r="AKY5" s="550"/>
      <c r="AKZ5" s="550"/>
      <c r="ALA5" s="550"/>
      <c r="ALB5" s="550"/>
      <c r="ALC5" s="550"/>
      <c r="ALD5" s="550"/>
      <c r="ALE5" s="550"/>
      <c r="ALF5" s="550"/>
      <c r="ALG5" s="550"/>
      <c r="ALH5" s="550"/>
      <c r="ALI5" s="550"/>
      <c r="ALJ5" s="550"/>
      <c r="ALK5" s="550"/>
      <c r="ALL5" s="550"/>
      <c r="ALM5" s="550"/>
      <c r="ALN5" s="550"/>
      <c r="ALO5" s="550"/>
      <c r="ALP5" s="550"/>
      <c r="ALQ5" s="550"/>
      <c r="ALR5" s="550"/>
      <c r="ALS5" s="550"/>
      <c r="ALT5" s="550"/>
      <c r="ALU5" s="550"/>
      <c r="ALV5" s="550"/>
      <c r="ALW5" s="550"/>
      <c r="ALX5" s="550"/>
      <c r="ALY5" s="550"/>
      <c r="ALZ5" s="550"/>
      <c r="AMA5" s="550"/>
      <c r="AMB5" s="550"/>
      <c r="AMC5" s="550"/>
      <c r="AMD5" s="550"/>
      <c r="AME5" s="550"/>
      <c r="AMF5" s="550"/>
      <c r="AMG5" s="550"/>
      <c r="AMH5" s="550"/>
      <c r="AMI5" s="550"/>
      <c r="AMJ5" s="550"/>
      <c r="AMK5" s="550"/>
    </row>
    <row r="6" spans="1:1025" ht="15.75">
      <c r="B6" s="551"/>
      <c r="C6" s="544"/>
      <c r="D6" s="544"/>
      <c r="E6" s="544"/>
      <c r="F6" s="544"/>
      <c r="G6" s="544"/>
      <c r="H6" s="544"/>
    </row>
    <row r="7" spans="1:1025" s="11" customFormat="1" ht="15.75">
      <c r="B7" s="76" t="s">
        <v>261</v>
      </c>
      <c r="C7" s="78"/>
      <c r="D7" s="78"/>
      <c r="E7" s="78"/>
      <c r="F7" s="78"/>
      <c r="G7" s="78"/>
      <c r="H7" s="78"/>
      <c r="I7" s="9"/>
    </row>
    <row r="8" spans="1:1025" ht="47.25">
      <c r="B8" s="552" t="s">
        <v>6</v>
      </c>
      <c r="C8" s="552" t="s">
        <v>7</v>
      </c>
      <c r="D8" s="552" t="s">
        <v>4026</v>
      </c>
      <c r="E8" s="552" t="s">
        <v>8</v>
      </c>
      <c r="F8" s="552" t="s">
        <v>12</v>
      </c>
      <c r="G8" s="552" t="s">
        <v>24</v>
      </c>
      <c r="H8" s="552" t="s">
        <v>85</v>
      </c>
    </row>
    <row r="9" spans="1:1025" ht="15.75">
      <c r="B9" s="552"/>
      <c r="C9" s="552"/>
      <c r="D9" s="552" t="s">
        <v>21</v>
      </c>
      <c r="E9" s="552" t="s">
        <v>22</v>
      </c>
      <c r="F9" s="552" t="s">
        <v>35</v>
      </c>
      <c r="G9" s="552" t="s">
        <v>96</v>
      </c>
      <c r="H9" s="552"/>
    </row>
    <row r="10" spans="1:1025" ht="15.75">
      <c r="A10" s="266"/>
      <c r="B10" s="553" t="s">
        <v>21</v>
      </c>
      <c r="C10" s="554" t="s">
        <v>114</v>
      </c>
      <c r="D10" s="555">
        <v>795702</v>
      </c>
      <c r="E10" s="556"/>
      <c r="F10" s="557"/>
      <c r="G10" s="558">
        <f>E10-F10</f>
        <v>0</v>
      </c>
      <c r="H10" s="559"/>
    </row>
    <row r="11" spans="1:1025" ht="31.5">
      <c r="A11" s="266"/>
      <c r="B11" s="553" t="s">
        <v>22</v>
      </c>
      <c r="C11" s="554" t="s">
        <v>97</v>
      </c>
      <c r="D11" s="555">
        <v>4318905613.8999996</v>
      </c>
      <c r="E11" s="557"/>
      <c r="F11" s="557"/>
      <c r="G11" s="558">
        <f>E11-F11</f>
        <v>0</v>
      </c>
      <c r="H11" s="559"/>
    </row>
    <row r="12" spans="1:1025" ht="15.75">
      <c r="A12" s="266"/>
      <c r="B12" s="560">
        <v>1</v>
      </c>
      <c r="C12" s="60" t="s">
        <v>3995</v>
      </c>
      <c r="D12" s="561"/>
      <c r="E12" s="562">
        <v>8887499175</v>
      </c>
      <c r="F12" s="562">
        <v>4266274035</v>
      </c>
      <c r="G12" s="558">
        <f>E12-F12</f>
        <v>4621225140</v>
      </c>
      <c r="H12" s="559"/>
    </row>
    <row r="13" spans="1:1025" s="11" customFormat="1" ht="15.75">
      <c r="A13" s="266"/>
      <c r="B13" s="266"/>
      <c r="C13" s="60" t="s">
        <v>52</v>
      </c>
      <c r="D13" s="563">
        <f>SUM(D11:D12)</f>
        <v>4318905613.8999996</v>
      </c>
      <c r="E13" s="563">
        <f>SUM(E11:E12)</f>
        <v>8887499175</v>
      </c>
      <c r="F13" s="563">
        <f>SUM(F11:F12)</f>
        <v>4266274035</v>
      </c>
      <c r="G13" s="563">
        <f>SUM(G11:G12)</f>
        <v>4621225140</v>
      </c>
      <c r="H13" s="124">
        <f>F13-G13</f>
        <v>-354951105</v>
      </c>
      <c r="I13" s="12"/>
    </row>
    <row r="14" spans="1:1025" ht="15.75">
      <c r="A14" s="266"/>
      <c r="B14" s="553" t="s">
        <v>35</v>
      </c>
      <c r="C14" s="554" t="s">
        <v>107</v>
      </c>
      <c r="D14" s="561"/>
      <c r="E14" s="557"/>
      <c r="F14" s="557"/>
      <c r="G14" s="559"/>
      <c r="H14" s="559"/>
    </row>
    <row r="15" spans="1:1025" s="564" customFormat="1" ht="15.75">
      <c r="B15" s="560">
        <v>1</v>
      </c>
      <c r="C15" s="60" t="s">
        <v>3996</v>
      </c>
      <c r="D15" s="561"/>
      <c r="E15" s="334">
        <v>346640000</v>
      </c>
      <c r="F15" s="334">
        <v>52631578</v>
      </c>
      <c r="G15" s="124">
        <f>E15-F15</f>
        <v>294008422</v>
      </c>
      <c r="H15" s="559"/>
    </row>
    <row r="16" spans="1:1025" s="564" customFormat="1" ht="15.75">
      <c r="B16" s="560">
        <v>2</v>
      </c>
      <c r="C16" s="60" t="s">
        <v>3997</v>
      </c>
      <c r="D16" s="561"/>
      <c r="E16" s="334">
        <v>1379537993</v>
      </c>
      <c r="F16" s="557"/>
      <c r="G16" s="124">
        <f>E16-F16</f>
        <v>1379537993</v>
      </c>
      <c r="H16" s="559"/>
    </row>
    <row r="17" spans="1:8" ht="15.75">
      <c r="A17" s="266"/>
      <c r="B17" s="560">
        <v>3</v>
      </c>
      <c r="C17" s="60"/>
      <c r="D17" s="561"/>
      <c r="E17" s="557"/>
      <c r="F17" s="557"/>
      <c r="G17" s="559"/>
      <c r="H17" s="559"/>
    </row>
    <row r="18" spans="1:8" ht="15.75">
      <c r="A18" s="266"/>
      <c r="B18" s="560" t="s">
        <v>98</v>
      </c>
      <c r="C18" s="60"/>
      <c r="D18" s="561"/>
      <c r="E18" s="557"/>
      <c r="F18" s="557"/>
      <c r="G18" s="559"/>
      <c r="H18" s="559"/>
    </row>
    <row r="19" spans="1:8" ht="15.75">
      <c r="A19" s="266"/>
      <c r="B19" s="560"/>
      <c r="C19" s="60" t="s">
        <v>52</v>
      </c>
      <c r="D19" s="565">
        <f>SUM(D15:D18)</f>
        <v>0</v>
      </c>
      <c r="E19" s="557"/>
      <c r="F19" s="557"/>
      <c r="G19" s="559"/>
      <c r="H19" s="559"/>
    </row>
    <row r="20" spans="1:8" ht="15.75">
      <c r="A20" s="266"/>
      <c r="B20" s="553" t="s">
        <v>36</v>
      </c>
      <c r="C20" s="554" t="s">
        <v>99</v>
      </c>
      <c r="D20" s="561"/>
      <c r="E20" s="557"/>
      <c r="F20" s="557"/>
      <c r="G20" s="559"/>
      <c r="H20" s="559"/>
    </row>
    <row r="21" spans="1:8" ht="15.75">
      <c r="A21" s="266"/>
      <c r="B21" s="560">
        <v>1</v>
      </c>
      <c r="C21" s="566" t="s">
        <v>3998</v>
      </c>
      <c r="D21" s="555">
        <v>26582800</v>
      </c>
      <c r="E21" s="555">
        <v>26582800</v>
      </c>
      <c r="F21" s="555">
        <v>17706924</v>
      </c>
      <c r="G21" s="567">
        <f t="shared" ref="G21:G33" si="0">E21-F21</f>
        <v>8875876</v>
      </c>
      <c r="H21" s="568">
        <f t="shared" ref="H21:H33" si="1">F21/E21</f>
        <v>0.6661045488059949</v>
      </c>
    </row>
    <row r="22" spans="1:8" ht="15.75">
      <c r="A22" s="266"/>
      <c r="B22" s="560">
        <v>2</v>
      </c>
      <c r="C22" s="566" t="s">
        <v>3999</v>
      </c>
      <c r="D22" s="555">
        <v>13050000</v>
      </c>
      <c r="E22" s="555">
        <v>13050000</v>
      </c>
      <c r="F22" s="555">
        <v>9981022</v>
      </c>
      <c r="G22" s="567">
        <f t="shared" si="0"/>
        <v>3068978</v>
      </c>
      <c r="H22" s="568">
        <f t="shared" si="1"/>
        <v>0.76482927203065132</v>
      </c>
    </row>
    <row r="23" spans="1:8" ht="15.75">
      <c r="A23" s="266"/>
      <c r="B23" s="560">
        <v>3</v>
      </c>
      <c r="C23" s="566" t="s">
        <v>4000</v>
      </c>
      <c r="D23" s="555">
        <v>9606489</v>
      </c>
      <c r="E23" s="555">
        <v>9606489</v>
      </c>
      <c r="F23" s="555">
        <v>4217865</v>
      </c>
      <c r="G23" s="567">
        <f t="shared" si="0"/>
        <v>5388624</v>
      </c>
      <c r="H23" s="568">
        <f t="shared" si="1"/>
        <v>0.43906415757099188</v>
      </c>
    </row>
    <row r="24" spans="1:8" ht="15.75">
      <c r="A24" s="266"/>
      <c r="B24" s="560">
        <v>4</v>
      </c>
      <c r="C24" s="566" t="s">
        <v>4001</v>
      </c>
      <c r="D24" s="555">
        <v>7285775</v>
      </c>
      <c r="E24" s="555">
        <v>7285775</v>
      </c>
      <c r="F24" s="555">
        <v>3357203</v>
      </c>
      <c r="G24" s="567">
        <f t="shared" si="0"/>
        <v>3928572</v>
      </c>
      <c r="H24" s="568">
        <f t="shared" si="1"/>
        <v>0.46078872872137833</v>
      </c>
    </row>
    <row r="25" spans="1:8" ht="15.75">
      <c r="A25" s="266"/>
      <c r="B25" s="560">
        <v>5</v>
      </c>
      <c r="C25" s="566" t="s">
        <v>4002</v>
      </c>
      <c r="D25" s="555">
        <v>3070000</v>
      </c>
      <c r="E25" s="555">
        <v>3070000</v>
      </c>
      <c r="F25" s="555">
        <v>2527300</v>
      </c>
      <c r="G25" s="567">
        <f t="shared" si="0"/>
        <v>542700</v>
      </c>
      <c r="H25" s="568">
        <f t="shared" si="1"/>
        <v>0.82322475570032572</v>
      </c>
    </row>
    <row r="26" spans="1:8" ht="15.75">
      <c r="A26" s="266"/>
      <c r="B26" s="560">
        <v>6</v>
      </c>
      <c r="C26" s="566" t="s">
        <v>4003</v>
      </c>
      <c r="D26" s="555">
        <v>9071270</v>
      </c>
      <c r="E26" s="555">
        <v>9071270</v>
      </c>
      <c r="F26" s="555">
        <v>2097278</v>
      </c>
      <c r="G26" s="567">
        <f t="shared" si="0"/>
        <v>6973992</v>
      </c>
      <c r="H26" s="568">
        <f t="shared" si="1"/>
        <v>0.23120004144954345</v>
      </c>
    </row>
    <row r="27" spans="1:8" ht="15.75">
      <c r="A27" s="266"/>
      <c r="B27" s="560">
        <v>7</v>
      </c>
      <c r="C27" s="566" t="s">
        <v>4004</v>
      </c>
      <c r="D27" s="555">
        <v>75400</v>
      </c>
      <c r="E27" s="555">
        <v>75400</v>
      </c>
      <c r="F27" s="555">
        <v>86740</v>
      </c>
      <c r="G27" s="567">
        <f t="shared" si="0"/>
        <v>-11340</v>
      </c>
      <c r="H27" s="568">
        <f t="shared" si="1"/>
        <v>1.1503978779840849</v>
      </c>
    </row>
    <row r="28" spans="1:8" ht="15.75">
      <c r="A28" s="266"/>
      <c r="B28" s="560">
        <v>9</v>
      </c>
      <c r="C28" s="566" t="s">
        <v>4005</v>
      </c>
      <c r="D28" s="555">
        <v>11280000</v>
      </c>
      <c r="E28" s="555">
        <v>11280000</v>
      </c>
      <c r="F28" s="555">
        <v>4689500</v>
      </c>
      <c r="G28" s="567">
        <f t="shared" si="0"/>
        <v>6590500</v>
      </c>
      <c r="H28" s="568">
        <f t="shared" si="1"/>
        <v>0.4157358156028369</v>
      </c>
    </row>
    <row r="29" spans="1:8" ht="15.75">
      <c r="A29" s="266"/>
      <c r="B29" s="560">
        <v>11</v>
      </c>
      <c r="C29" s="566" t="s">
        <v>4006</v>
      </c>
      <c r="D29" s="555">
        <v>29624650</v>
      </c>
      <c r="E29" s="555">
        <v>29624650</v>
      </c>
      <c r="F29" s="555">
        <v>9035481</v>
      </c>
      <c r="G29" s="567">
        <f t="shared" si="0"/>
        <v>20589169</v>
      </c>
      <c r="H29" s="568">
        <f t="shared" si="1"/>
        <v>0.30499874260117843</v>
      </c>
    </row>
    <row r="30" spans="1:8" ht="15.75">
      <c r="A30" s="266"/>
      <c r="B30" s="560">
        <v>12</v>
      </c>
      <c r="C30" s="566" t="s">
        <v>4007</v>
      </c>
      <c r="D30" s="555">
        <v>6441020</v>
      </c>
      <c r="E30" s="555">
        <v>6441020</v>
      </c>
      <c r="F30" s="555">
        <v>5530180</v>
      </c>
      <c r="G30" s="567">
        <f t="shared" si="0"/>
        <v>910840</v>
      </c>
      <c r="H30" s="568">
        <f t="shared" si="1"/>
        <v>0.85858761500507685</v>
      </c>
    </row>
    <row r="31" spans="1:8" ht="15.75">
      <c r="A31" s="266"/>
      <c r="B31" s="560">
        <v>13</v>
      </c>
      <c r="C31" s="566" t="s">
        <v>4008</v>
      </c>
      <c r="D31" s="555">
        <v>5319650</v>
      </c>
      <c r="E31" s="555">
        <v>5319650</v>
      </c>
      <c r="F31" s="555">
        <v>3120890</v>
      </c>
      <c r="G31" s="567">
        <f t="shared" si="0"/>
        <v>2198760</v>
      </c>
      <c r="H31" s="568">
        <f t="shared" si="1"/>
        <v>0.58667205549237267</v>
      </c>
    </row>
    <row r="32" spans="1:8" ht="15.75">
      <c r="A32" s="266"/>
      <c r="B32" s="560">
        <v>15</v>
      </c>
      <c r="C32" s="566" t="s">
        <v>4009</v>
      </c>
      <c r="D32" s="555">
        <v>2690000</v>
      </c>
      <c r="E32" s="555">
        <v>2690000</v>
      </c>
      <c r="F32" s="555">
        <v>513000</v>
      </c>
      <c r="G32" s="567">
        <f t="shared" si="0"/>
        <v>2177000</v>
      </c>
      <c r="H32" s="568">
        <f t="shared" si="1"/>
        <v>0.19070631970260224</v>
      </c>
    </row>
    <row r="33" spans="1:10" ht="15.75">
      <c r="A33" s="266"/>
      <c r="B33" s="560">
        <v>18</v>
      </c>
      <c r="C33" s="566" t="s">
        <v>4010</v>
      </c>
      <c r="D33" s="555">
        <v>6115389.5999999996</v>
      </c>
      <c r="E33" s="555">
        <v>6115389.5999999996</v>
      </c>
      <c r="F33" s="555">
        <v>16926229</v>
      </c>
      <c r="G33" s="567">
        <f t="shared" si="0"/>
        <v>-10810839.4</v>
      </c>
      <c r="H33" s="568">
        <f t="shared" si="1"/>
        <v>2.7678087754212752</v>
      </c>
    </row>
    <row r="34" spans="1:10" ht="15.75">
      <c r="A34" s="266"/>
      <c r="B34" s="560"/>
      <c r="C34" s="566" t="s">
        <v>52</v>
      </c>
      <c r="D34" s="556">
        <f>SUM(D21:D33)</f>
        <v>130212443.59999999</v>
      </c>
      <c r="E34" s="556">
        <f>SUM(E21:E33)</f>
        <v>130212443.59999999</v>
      </c>
      <c r="F34" s="556">
        <f>SUM(F21:F33)</f>
        <v>79789612</v>
      </c>
      <c r="G34" s="556">
        <f>SUM(G21:G33)</f>
        <v>50422831.600000001</v>
      </c>
      <c r="H34" s="568"/>
    </row>
    <row r="35" spans="1:10" ht="15.75">
      <c r="A35" s="266"/>
      <c r="B35" s="553" t="s">
        <v>104</v>
      </c>
      <c r="C35" s="554" t="s">
        <v>101</v>
      </c>
      <c r="D35" s="556"/>
      <c r="E35" s="556"/>
      <c r="F35" s="555"/>
      <c r="G35" s="567">
        <f>E35-F35</f>
        <v>0</v>
      </c>
      <c r="H35" s="568">
        <v>0</v>
      </c>
    </row>
    <row r="36" spans="1:10" ht="15.75">
      <c r="A36" s="266"/>
      <c r="B36" s="560">
        <v>1</v>
      </c>
      <c r="C36" s="566" t="s">
        <v>4011</v>
      </c>
      <c r="D36" s="556"/>
      <c r="E36" s="556"/>
      <c r="F36" s="555">
        <v>543900</v>
      </c>
      <c r="G36" s="567">
        <f>E36-F36</f>
        <v>-543900</v>
      </c>
      <c r="H36" s="568">
        <v>0</v>
      </c>
    </row>
    <row r="37" spans="1:10" ht="15.75">
      <c r="A37" s="266"/>
      <c r="B37" s="560">
        <v>2</v>
      </c>
      <c r="C37" s="566" t="s">
        <v>4012</v>
      </c>
      <c r="D37" s="555">
        <v>150000000</v>
      </c>
      <c r="E37" s="555">
        <v>150000000</v>
      </c>
      <c r="F37" s="555">
        <v>83708466</v>
      </c>
      <c r="G37" s="567">
        <f>E37-F37</f>
        <v>66291534</v>
      </c>
      <c r="H37" s="568">
        <f>F37/E37</f>
        <v>0.55805643999999999</v>
      </c>
    </row>
    <row r="38" spans="1:10" ht="15.75">
      <c r="A38" s="266"/>
      <c r="B38" s="560">
        <v>3</v>
      </c>
      <c r="C38" s="60"/>
      <c r="D38" s="557"/>
      <c r="E38" s="557"/>
      <c r="F38" s="557"/>
      <c r="G38" s="559"/>
      <c r="H38" s="559"/>
    </row>
    <row r="39" spans="1:10" ht="15.75">
      <c r="A39" s="266"/>
      <c r="B39" s="560" t="s">
        <v>98</v>
      </c>
      <c r="C39" s="60" t="s">
        <v>52</v>
      </c>
      <c r="D39" s="569">
        <f>SUM(D36:D38)</f>
        <v>150000000</v>
      </c>
      <c r="E39" s="569">
        <f>SUM(E36:E38)</f>
        <v>150000000</v>
      </c>
      <c r="F39" s="569">
        <f>SUM(F36:F38)</f>
        <v>84252366</v>
      </c>
      <c r="G39" s="570">
        <f>SUM(G35:G38)</f>
        <v>65747634</v>
      </c>
      <c r="H39" s="559"/>
    </row>
    <row r="40" spans="1:10" ht="15.75">
      <c r="A40" s="266"/>
      <c r="B40" s="560"/>
      <c r="C40" s="60"/>
      <c r="D40" s="561"/>
      <c r="E40" s="557"/>
      <c r="F40" s="557"/>
      <c r="G40" s="559"/>
      <c r="H40" s="559"/>
    </row>
    <row r="41" spans="1:10" ht="15.75">
      <c r="A41" s="266"/>
      <c r="B41" s="553" t="s">
        <v>105</v>
      </c>
      <c r="C41" s="554" t="s">
        <v>103</v>
      </c>
      <c r="D41" s="561"/>
      <c r="E41" s="557"/>
      <c r="F41" s="557"/>
      <c r="G41" s="559"/>
      <c r="H41" s="559"/>
    </row>
    <row r="42" spans="1:10" ht="15.75">
      <c r="A42" s="266"/>
      <c r="B42" s="560">
        <v>1</v>
      </c>
      <c r="C42" s="566" t="s">
        <v>2105</v>
      </c>
      <c r="D42" s="561"/>
      <c r="E42" s="557"/>
      <c r="F42" s="557"/>
      <c r="G42" s="559"/>
      <c r="H42" s="559"/>
    </row>
    <row r="43" spans="1:10" ht="15.75">
      <c r="A43" s="266"/>
      <c r="B43" s="560">
        <v>2</v>
      </c>
      <c r="C43" s="60"/>
      <c r="D43" s="561"/>
      <c r="E43" s="557"/>
      <c r="F43" s="557"/>
      <c r="G43" s="559"/>
      <c r="H43" s="559"/>
    </row>
    <row r="44" spans="1:10" ht="33.75" customHeight="1">
      <c r="A44" s="266"/>
      <c r="B44" s="560">
        <v>3</v>
      </c>
      <c r="C44" s="60"/>
      <c r="D44" s="561"/>
      <c r="E44" s="557"/>
      <c r="F44" s="557"/>
      <c r="G44" s="559"/>
      <c r="H44" s="559"/>
    </row>
    <row r="45" spans="1:10" ht="33.75" customHeight="1">
      <c r="A45" s="266"/>
      <c r="B45" s="560" t="s">
        <v>98</v>
      </c>
      <c r="C45" s="571"/>
      <c r="D45" s="560"/>
      <c r="E45" s="553"/>
      <c r="F45" s="553"/>
      <c r="G45" s="559"/>
      <c r="H45" s="559"/>
    </row>
    <row r="46" spans="1:10" ht="15.75">
      <c r="A46" s="266"/>
      <c r="B46" s="560"/>
      <c r="C46" s="60" t="s">
        <v>52</v>
      </c>
      <c r="D46" s="555">
        <v>0</v>
      </c>
      <c r="E46" s="556">
        <v>0</v>
      </c>
      <c r="F46" s="556">
        <v>0</v>
      </c>
      <c r="G46" s="572">
        <v>0</v>
      </c>
      <c r="H46" s="559"/>
    </row>
    <row r="47" spans="1:10" ht="15.75">
      <c r="A47" s="266"/>
      <c r="B47" s="553" t="s">
        <v>106</v>
      </c>
      <c r="C47" s="554" t="s">
        <v>102</v>
      </c>
      <c r="D47" s="561"/>
      <c r="E47" s="557"/>
      <c r="F47" s="557"/>
      <c r="G47" s="559"/>
      <c r="H47" s="559"/>
    </row>
    <row r="48" spans="1:10" ht="15.75">
      <c r="A48" s="266"/>
      <c r="B48" s="560">
        <v>1</v>
      </c>
      <c r="C48" s="60" t="s">
        <v>2105</v>
      </c>
      <c r="D48" s="561"/>
      <c r="E48" s="573"/>
      <c r="F48" s="573"/>
      <c r="G48" s="559"/>
      <c r="H48" s="559"/>
      <c r="J48" s="545" t="s">
        <v>2923</v>
      </c>
    </row>
    <row r="49" spans="1:8" ht="15.75">
      <c r="A49" s="266"/>
      <c r="B49" s="560">
        <v>2</v>
      </c>
      <c r="C49" s="60"/>
      <c r="D49" s="560"/>
      <c r="E49" s="573"/>
      <c r="F49" s="573"/>
      <c r="G49" s="559"/>
      <c r="H49" s="559"/>
    </row>
    <row r="50" spans="1:8" ht="15.75">
      <c r="A50" s="266"/>
      <c r="B50" s="560">
        <v>3</v>
      </c>
      <c r="C50" s="60"/>
      <c r="D50" s="574"/>
      <c r="E50" s="97"/>
      <c r="F50" s="97"/>
      <c r="G50" s="559"/>
      <c r="H50" s="559"/>
    </row>
    <row r="51" spans="1:8" ht="15.75">
      <c r="A51" s="266"/>
      <c r="B51" s="560" t="s">
        <v>98</v>
      </c>
      <c r="C51" s="60"/>
      <c r="D51" s="575"/>
      <c r="E51" s="97"/>
      <c r="F51" s="97"/>
      <c r="G51" s="559"/>
      <c r="H51" s="559"/>
    </row>
    <row r="52" spans="1:8" ht="15.75">
      <c r="A52" s="266"/>
      <c r="B52" s="553"/>
      <c r="C52" s="554" t="s">
        <v>52</v>
      </c>
      <c r="D52" s="576">
        <v>0</v>
      </c>
      <c r="E52" s="577">
        <v>0</v>
      </c>
      <c r="F52" s="577">
        <v>0</v>
      </c>
      <c r="G52" s="572">
        <v>0</v>
      </c>
      <c r="H52" s="559"/>
    </row>
    <row r="53" spans="1:8" ht="15.6" customHeight="1">
      <c r="A53" s="266"/>
      <c r="B53" s="624" t="s">
        <v>9</v>
      </c>
      <c r="C53" s="624"/>
      <c r="D53" s="578">
        <f>D39+D34+D19+D13</f>
        <v>4599118057.5</v>
      </c>
      <c r="E53" s="579">
        <f>E34+E39</f>
        <v>280212443.60000002</v>
      </c>
      <c r="F53" s="579">
        <f>F34+F39</f>
        <v>164041978</v>
      </c>
      <c r="G53" s="580">
        <f>G34+G39</f>
        <v>116170465.59999999</v>
      </c>
      <c r="H53" s="581"/>
    </row>
    <row r="54" spans="1:8" ht="15" customHeight="1">
      <c r="B54" s="625" t="s">
        <v>54</v>
      </c>
      <c r="C54" s="625"/>
      <c r="D54" s="625"/>
      <c r="E54" s="625"/>
      <c r="F54" s="625"/>
      <c r="G54" s="625"/>
      <c r="H54" s="625"/>
    </row>
    <row r="55" spans="1:8" ht="15" customHeight="1">
      <c r="B55" s="623" t="s">
        <v>86</v>
      </c>
      <c r="C55" s="623"/>
      <c r="D55" s="623"/>
      <c r="E55" s="623"/>
      <c r="F55" s="623"/>
      <c r="G55" s="623"/>
      <c r="H55" s="623"/>
    </row>
    <row r="56" spans="1:8" ht="15.75">
      <c r="B56" s="582" t="s">
        <v>4013</v>
      </c>
    </row>
    <row r="57" spans="1:8" ht="15.75">
      <c r="B57" s="582" t="s">
        <v>4014</v>
      </c>
    </row>
    <row r="58" spans="1:8" ht="15.75">
      <c r="B58" s="582" t="s">
        <v>4015</v>
      </c>
    </row>
    <row r="59" spans="1:8" ht="15.75">
      <c r="B59" s="582" t="s">
        <v>4016</v>
      </c>
    </row>
    <row r="60" spans="1:8" ht="15.75">
      <c r="B60" s="582" t="s">
        <v>4017</v>
      </c>
    </row>
    <row r="61" spans="1:8" ht="15.75">
      <c r="B61" s="582" t="s">
        <v>4018</v>
      </c>
    </row>
    <row r="62" spans="1:8" ht="15.75">
      <c r="B62" s="582" t="s">
        <v>4019</v>
      </c>
    </row>
    <row r="63" spans="1:8" ht="15.75">
      <c r="B63" s="582" t="s">
        <v>4020</v>
      </c>
    </row>
    <row r="64" spans="1:8" ht="15.75">
      <c r="B64" s="582" t="s">
        <v>4021</v>
      </c>
    </row>
    <row r="65" spans="2:6" ht="15.75">
      <c r="B65" s="582"/>
    </row>
    <row r="66" spans="2:6" ht="15.75">
      <c r="B66" s="583" t="s">
        <v>50</v>
      </c>
      <c r="C66" s="583"/>
      <c r="D66" s="583"/>
      <c r="E66" s="584" t="s">
        <v>5</v>
      </c>
      <c r="F66" s="584"/>
    </row>
    <row r="67" spans="2:6" ht="15.75">
      <c r="B67" s="585" t="s">
        <v>110</v>
      </c>
      <c r="C67" s="549"/>
      <c r="D67" s="549"/>
      <c r="E67" s="549"/>
      <c r="F67" s="586"/>
    </row>
    <row r="68" spans="2:6" ht="15.75">
      <c r="B68" s="549"/>
      <c r="C68" s="549"/>
      <c r="D68" s="549"/>
      <c r="E68" s="549"/>
      <c r="F68" s="586"/>
    </row>
    <row r="69" spans="2:6" ht="15.75">
      <c r="B69" s="583" t="s">
        <v>108</v>
      </c>
      <c r="C69" s="583"/>
      <c r="D69" s="583"/>
      <c r="E69" s="549"/>
      <c r="F69" s="586"/>
    </row>
    <row r="70" spans="2:6" ht="15.75">
      <c r="B70" s="586"/>
      <c r="C70" s="586"/>
      <c r="D70" s="586"/>
      <c r="E70" s="586"/>
      <c r="F70" s="586"/>
    </row>
    <row r="71" spans="2:6" ht="15.75">
      <c r="B71" s="586"/>
      <c r="C71" s="586"/>
      <c r="D71" s="586"/>
      <c r="E71" s="586"/>
      <c r="F71" s="586"/>
    </row>
    <row r="72" spans="2:6" ht="15.75">
      <c r="B72" s="584" t="s">
        <v>109</v>
      </c>
      <c r="C72" s="584"/>
      <c r="D72" s="584"/>
      <c r="E72" s="584" t="s">
        <v>5</v>
      </c>
      <c r="F72" s="584"/>
    </row>
    <row r="73" spans="2:6" ht="15.75">
      <c r="B73" s="585" t="s">
        <v>110</v>
      </c>
      <c r="C73" s="586"/>
      <c r="D73" s="586"/>
      <c r="E73" s="586"/>
      <c r="F73" s="586"/>
    </row>
    <row r="74" spans="2:6" ht="15.75">
      <c r="B74" s="586"/>
      <c r="C74" s="586"/>
      <c r="D74" s="586"/>
      <c r="E74" s="586"/>
      <c r="F74" s="586"/>
    </row>
    <row r="75" spans="2:6" ht="15.75">
      <c r="B75" s="583" t="s">
        <v>108</v>
      </c>
      <c r="C75" s="583"/>
      <c r="D75" s="583"/>
      <c r="E75" s="586"/>
      <c r="F75" s="586"/>
    </row>
    <row r="76" spans="2:6" ht="15.75">
      <c r="B76" s="544"/>
      <c r="C76" s="544"/>
      <c r="D76" s="544"/>
      <c r="E76" s="544"/>
    </row>
  </sheetData>
  <mergeCells count="3">
    <mergeCell ref="B55:H55"/>
    <mergeCell ref="B53:C53"/>
    <mergeCell ref="B54:H54"/>
  </mergeCells>
  <pageMargins left="0.70866141732283472" right="0.70866141732283472" top="0.74803149606299213" bottom="0.74803149606299213" header="0.31496062992125984" footer="0.31496062992125984"/>
  <pageSetup scale="71" fitToHeight="0"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K54"/>
  <sheetViews>
    <sheetView topLeftCell="A37" zoomScaleNormal="100" workbookViewId="0">
      <selection activeCell="F12" sqref="F12"/>
    </sheetView>
  </sheetViews>
  <sheetFormatPr defaultColWidth="8.5703125" defaultRowHeight="15"/>
  <cols>
    <col min="2" max="2" width="8.5703125" style="545"/>
    <col min="3" max="3" width="20.5703125" style="545" customWidth="1"/>
    <col min="4" max="4" width="19.5703125" style="545" customWidth="1"/>
    <col min="5" max="5" width="16.5703125" style="545" customWidth="1"/>
    <col min="6" max="6" width="19.140625" style="545" customWidth="1"/>
    <col min="7" max="7" width="16.5703125" style="545" customWidth="1"/>
    <col min="8" max="8" width="19.5703125" style="545" customWidth="1"/>
    <col min="9" max="9" width="14.5703125" style="545" customWidth="1"/>
    <col min="10" max="10" width="8.5703125" style="545"/>
    <col min="11" max="11" width="11.5703125" style="545" customWidth="1"/>
    <col min="12" max="1025" width="8.5703125" style="545"/>
  </cols>
  <sheetData>
    <row r="1" spans="2:1025" ht="15.75">
      <c r="B1" s="543" t="s">
        <v>39</v>
      </c>
      <c r="C1" s="544"/>
      <c r="D1" s="544"/>
      <c r="E1" s="544"/>
      <c r="F1" s="544"/>
      <c r="G1" s="544"/>
      <c r="H1" s="544"/>
      <c r="I1" s="544"/>
    </row>
    <row r="2" spans="2:1025" s="11" customFormat="1" ht="15.75">
      <c r="B2" s="70" t="s">
        <v>258</v>
      </c>
      <c r="C2" s="70"/>
      <c r="D2" s="70"/>
      <c r="E2" s="70"/>
      <c r="F2" s="70"/>
      <c r="G2" s="70"/>
      <c r="H2" s="70"/>
      <c r="I2" s="9"/>
    </row>
    <row r="3" spans="2:1025" ht="15.75">
      <c r="B3" s="546"/>
      <c r="C3" s="544"/>
      <c r="D3" s="544"/>
      <c r="E3" s="544"/>
      <c r="F3" s="544"/>
      <c r="G3" s="544"/>
      <c r="H3" s="544"/>
      <c r="I3" s="544"/>
    </row>
    <row r="4" spans="2:1025" s="547" customFormat="1" ht="15.75">
      <c r="B4" s="548" t="s">
        <v>115</v>
      </c>
      <c r="C4" s="549"/>
      <c r="D4" s="549"/>
      <c r="E4" s="549"/>
      <c r="F4" s="549"/>
      <c r="G4" s="549"/>
      <c r="H4" s="549"/>
      <c r="I4" s="549"/>
      <c r="J4" s="550"/>
      <c r="K4" s="550"/>
      <c r="L4" s="550"/>
      <c r="M4" s="550"/>
      <c r="N4" s="550"/>
      <c r="O4" s="550"/>
      <c r="P4" s="550"/>
      <c r="Q4" s="550"/>
      <c r="R4" s="550"/>
      <c r="S4" s="550"/>
      <c r="T4" s="550"/>
      <c r="U4" s="550"/>
      <c r="V4" s="550"/>
      <c r="W4" s="550"/>
      <c r="X4" s="550"/>
      <c r="Y4" s="550"/>
      <c r="Z4" s="550"/>
      <c r="AA4" s="550"/>
      <c r="AB4" s="550"/>
      <c r="AC4" s="550"/>
      <c r="AD4" s="550"/>
      <c r="AE4" s="550"/>
      <c r="AF4" s="550"/>
      <c r="AG4" s="550"/>
      <c r="AH4" s="550"/>
      <c r="AI4" s="550"/>
      <c r="AJ4" s="550"/>
      <c r="AK4" s="550"/>
      <c r="AL4" s="550"/>
      <c r="AM4" s="550"/>
      <c r="AN4" s="550"/>
      <c r="AO4" s="550"/>
      <c r="AP4" s="550"/>
      <c r="AQ4" s="550"/>
      <c r="AR4" s="550"/>
      <c r="AS4" s="550"/>
      <c r="AT4" s="550"/>
      <c r="AU4" s="550"/>
      <c r="AV4" s="550"/>
      <c r="AW4" s="550"/>
      <c r="AX4" s="550"/>
      <c r="AY4" s="550"/>
      <c r="AZ4" s="550"/>
      <c r="BA4" s="550"/>
      <c r="BB4" s="550"/>
      <c r="BC4" s="550"/>
      <c r="BD4" s="550"/>
      <c r="BE4" s="550"/>
      <c r="BF4" s="550"/>
      <c r="BG4" s="550"/>
      <c r="BH4" s="550"/>
      <c r="BI4" s="550"/>
      <c r="BJ4" s="550"/>
      <c r="BK4" s="550"/>
      <c r="BL4" s="550"/>
      <c r="BM4" s="550"/>
      <c r="BN4" s="550"/>
      <c r="BO4" s="550"/>
      <c r="BP4" s="550"/>
      <c r="BQ4" s="550"/>
      <c r="BR4" s="550"/>
      <c r="BS4" s="550"/>
      <c r="BT4" s="550"/>
      <c r="BU4" s="550"/>
      <c r="BV4" s="550"/>
      <c r="BW4" s="550"/>
      <c r="BX4" s="550"/>
      <c r="BY4" s="550"/>
      <c r="BZ4" s="550"/>
      <c r="CA4" s="550"/>
      <c r="CB4" s="550"/>
      <c r="CC4" s="550"/>
      <c r="CD4" s="550"/>
      <c r="CE4" s="550"/>
      <c r="CF4" s="550"/>
      <c r="CG4" s="550"/>
      <c r="CH4" s="550"/>
      <c r="CI4" s="550"/>
      <c r="CJ4" s="550"/>
      <c r="CK4" s="550"/>
      <c r="CL4" s="550"/>
      <c r="CM4" s="550"/>
      <c r="CN4" s="550"/>
      <c r="CO4" s="550"/>
      <c r="CP4" s="550"/>
      <c r="CQ4" s="550"/>
      <c r="CR4" s="550"/>
      <c r="CS4" s="550"/>
      <c r="CT4" s="550"/>
      <c r="CU4" s="550"/>
      <c r="CV4" s="550"/>
      <c r="CW4" s="550"/>
      <c r="CX4" s="550"/>
      <c r="CY4" s="550"/>
      <c r="CZ4" s="550"/>
      <c r="DA4" s="550"/>
      <c r="DB4" s="550"/>
      <c r="DC4" s="550"/>
      <c r="DD4" s="550"/>
      <c r="DE4" s="550"/>
      <c r="DF4" s="550"/>
      <c r="DG4" s="550"/>
      <c r="DH4" s="550"/>
      <c r="DI4" s="550"/>
      <c r="DJ4" s="550"/>
      <c r="DK4" s="550"/>
      <c r="DL4" s="550"/>
      <c r="DM4" s="550"/>
      <c r="DN4" s="550"/>
      <c r="DO4" s="550"/>
      <c r="DP4" s="550"/>
      <c r="DQ4" s="550"/>
      <c r="DR4" s="550"/>
      <c r="DS4" s="550"/>
      <c r="DT4" s="550"/>
      <c r="DU4" s="550"/>
      <c r="DV4" s="550"/>
      <c r="DW4" s="550"/>
      <c r="DX4" s="550"/>
      <c r="DY4" s="550"/>
      <c r="DZ4" s="550"/>
      <c r="EA4" s="550"/>
      <c r="EB4" s="550"/>
      <c r="EC4" s="550"/>
      <c r="ED4" s="550"/>
      <c r="EE4" s="550"/>
      <c r="EF4" s="550"/>
      <c r="EG4" s="550"/>
      <c r="EH4" s="550"/>
      <c r="EI4" s="550"/>
      <c r="EJ4" s="550"/>
      <c r="EK4" s="550"/>
      <c r="EL4" s="550"/>
      <c r="EM4" s="550"/>
      <c r="EN4" s="550"/>
      <c r="EO4" s="550"/>
      <c r="EP4" s="550"/>
      <c r="EQ4" s="550"/>
      <c r="ER4" s="550"/>
      <c r="ES4" s="550"/>
      <c r="ET4" s="550"/>
      <c r="EU4" s="550"/>
      <c r="EV4" s="550"/>
      <c r="EW4" s="550"/>
      <c r="EX4" s="550"/>
      <c r="EY4" s="550"/>
      <c r="EZ4" s="550"/>
      <c r="FA4" s="550"/>
      <c r="FB4" s="550"/>
      <c r="FC4" s="550"/>
      <c r="FD4" s="550"/>
      <c r="FE4" s="550"/>
      <c r="FF4" s="550"/>
      <c r="FG4" s="550"/>
      <c r="FH4" s="550"/>
      <c r="FI4" s="550"/>
      <c r="FJ4" s="550"/>
      <c r="FK4" s="550"/>
      <c r="FL4" s="550"/>
      <c r="FM4" s="550"/>
      <c r="FN4" s="550"/>
      <c r="FO4" s="550"/>
      <c r="FP4" s="550"/>
      <c r="FQ4" s="550"/>
      <c r="FR4" s="550"/>
      <c r="FS4" s="550"/>
      <c r="FT4" s="550"/>
      <c r="FU4" s="550"/>
      <c r="FV4" s="550"/>
      <c r="FW4" s="550"/>
      <c r="FX4" s="550"/>
      <c r="FY4" s="550"/>
      <c r="FZ4" s="550"/>
      <c r="GA4" s="550"/>
      <c r="GB4" s="550"/>
      <c r="GC4" s="550"/>
      <c r="GD4" s="550"/>
      <c r="GE4" s="550"/>
      <c r="GF4" s="550"/>
      <c r="GG4" s="550"/>
      <c r="GH4" s="550"/>
      <c r="GI4" s="550"/>
      <c r="GJ4" s="550"/>
      <c r="GK4" s="550"/>
      <c r="GL4" s="550"/>
      <c r="GM4" s="550"/>
      <c r="GN4" s="550"/>
      <c r="GO4" s="550"/>
      <c r="GP4" s="550"/>
      <c r="GQ4" s="550"/>
      <c r="GR4" s="550"/>
      <c r="GS4" s="550"/>
      <c r="GT4" s="550"/>
      <c r="GU4" s="550"/>
      <c r="GV4" s="550"/>
      <c r="GW4" s="550"/>
      <c r="GX4" s="550"/>
      <c r="GY4" s="550"/>
      <c r="GZ4" s="550"/>
      <c r="HA4" s="550"/>
      <c r="HB4" s="550"/>
      <c r="HC4" s="550"/>
      <c r="HD4" s="550"/>
      <c r="HE4" s="550"/>
      <c r="HF4" s="550"/>
      <c r="HG4" s="550"/>
      <c r="HH4" s="550"/>
      <c r="HI4" s="550"/>
      <c r="HJ4" s="550"/>
      <c r="HK4" s="550"/>
      <c r="HL4" s="550"/>
      <c r="HM4" s="550"/>
      <c r="HN4" s="550"/>
      <c r="HO4" s="550"/>
      <c r="HP4" s="550"/>
      <c r="HQ4" s="550"/>
      <c r="HR4" s="550"/>
      <c r="HS4" s="550"/>
      <c r="HT4" s="550"/>
      <c r="HU4" s="550"/>
      <c r="HV4" s="550"/>
      <c r="HW4" s="550"/>
      <c r="HX4" s="550"/>
      <c r="HY4" s="550"/>
      <c r="HZ4" s="550"/>
      <c r="IA4" s="550"/>
      <c r="IB4" s="550"/>
      <c r="IC4" s="550"/>
      <c r="ID4" s="550"/>
      <c r="IE4" s="550"/>
      <c r="IF4" s="550"/>
      <c r="IG4" s="550"/>
      <c r="IH4" s="550"/>
      <c r="II4" s="550"/>
      <c r="IJ4" s="550"/>
      <c r="IK4" s="550"/>
      <c r="IL4" s="550"/>
      <c r="IM4" s="550"/>
      <c r="IN4" s="550"/>
      <c r="IO4" s="550"/>
      <c r="IP4" s="550"/>
      <c r="IQ4" s="550"/>
      <c r="IR4" s="550"/>
      <c r="IS4" s="550"/>
      <c r="IT4" s="550"/>
      <c r="IU4" s="550"/>
      <c r="IV4" s="550"/>
      <c r="IW4" s="550"/>
      <c r="IX4" s="550"/>
      <c r="IY4" s="550"/>
      <c r="IZ4" s="550"/>
      <c r="JA4" s="550"/>
      <c r="JB4" s="550"/>
      <c r="JC4" s="550"/>
      <c r="JD4" s="550"/>
      <c r="JE4" s="550"/>
      <c r="JF4" s="550"/>
      <c r="JG4" s="550"/>
      <c r="JH4" s="550"/>
      <c r="JI4" s="550"/>
      <c r="JJ4" s="550"/>
      <c r="JK4" s="550"/>
      <c r="JL4" s="550"/>
      <c r="JM4" s="550"/>
      <c r="JN4" s="550"/>
      <c r="JO4" s="550"/>
      <c r="JP4" s="550"/>
      <c r="JQ4" s="550"/>
      <c r="JR4" s="550"/>
      <c r="JS4" s="550"/>
      <c r="JT4" s="550"/>
      <c r="JU4" s="550"/>
      <c r="JV4" s="550"/>
      <c r="JW4" s="550"/>
      <c r="JX4" s="550"/>
      <c r="JY4" s="550"/>
      <c r="JZ4" s="550"/>
      <c r="KA4" s="550"/>
      <c r="KB4" s="550"/>
      <c r="KC4" s="550"/>
      <c r="KD4" s="550"/>
      <c r="KE4" s="550"/>
      <c r="KF4" s="550"/>
      <c r="KG4" s="550"/>
      <c r="KH4" s="550"/>
      <c r="KI4" s="550"/>
      <c r="KJ4" s="550"/>
      <c r="KK4" s="550"/>
      <c r="KL4" s="550"/>
      <c r="KM4" s="550"/>
      <c r="KN4" s="550"/>
      <c r="KO4" s="550"/>
      <c r="KP4" s="550"/>
      <c r="KQ4" s="550"/>
      <c r="KR4" s="550"/>
      <c r="KS4" s="550"/>
      <c r="KT4" s="550"/>
      <c r="KU4" s="550"/>
      <c r="KV4" s="550"/>
      <c r="KW4" s="550"/>
      <c r="KX4" s="550"/>
      <c r="KY4" s="550"/>
      <c r="KZ4" s="550"/>
      <c r="LA4" s="550"/>
      <c r="LB4" s="550"/>
      <c r="LC4" s="550"/>
      <c r="LD4" s="550"/>
      <c r="LE4" s="550"/>
      <c r="LF4" s="550"/>
      <c r="LG4" s="550"/>
      <c r="LH4" s="550"/>
      <c r="LI4" s="550"/>
      <c r="LJ4" s="550"/>
      <c r="LK4" s="550"/>
      <c r="LL4" s="550"/>
      <c r="LM4" s="550"/>
      <c r="LN4" s="550"/>
      <c r="LO4" s="550"/>
      <c r="LP4" s="550"/>
      <c r="LQ4" s="550"/>
      <c r="LR4" s="550"/>
      <c r="LS4" s="550"/>
      <c r="LT4" s="550"/>
      <c r="LU4" s="550"/>
      <c r="LV4" s="550"/>
      <c r="LW4" s="550"/>
      <c r="LX4" s="550"/>
      <c r="LY4" s="550"/>
      <c r="LZ4" s="550"/>
      <c r="MA4" s="550"/>
      <c r="MB4" s="550"/>
      <c r="MC4" s="550"/>
      <c r="MD4" s="550"/>
      <c r="ME4" s="550"/>
      <c r="MF4" s="550"/>
      <c r="MG4" s="550"/>
      <c r="MH4" s="550"/>
      <c r="MI4" s="550"/>
      <c r="MJ4" s="550"/>
      <c r="MK4" s="550"/>
      <c r="ML4" s="550"/>
      <c r="MM4" s="550"/>
      <c r="MN4" s="550"/>
      <c r="MO4" s="550"/>
      <c r="MP4" s="550"/>
      <c r="MQ4" s="550"/>
      <c r="MR4" s="550"/>
      <c r="MS4" s="550"/>
      <c r="MT4" s="550"/>
      <c r="MU4" s="550"/>
      <c r="MV4" s="550"/>
      <c r="MW4" s="550"/>
      <c r="MX4" s="550"/>
      <c r="MY4" s="550"/>
      <c r="MZ4" s="550"/>
      <c r="NA4" s="550"/>
      <c r="NB4" s="550"/>
      <c r="NC4" s="550"/>
      <c r="ND4" s="550"/>
      <c r="NE4" s="550"/>
      <c r="NF4" s="550"/>
      <c r="NG4" s="550"/>
      <c r="NH4" s="550"/>
      <c r="NI4" s="550"/>
      <c r="NJ4" s="550"/>
      <c r="NK4" s="550"/>
      <c r="NL4" s="550"/>
      <c r="NM4" s="550"/>
      <c r="NN4" s="550"/>
      <c r="NO4" s="550"/>
      <c r="NP4" s="550"/>
      <c r="NQ4" s="550"/>
      <c r="NR4" s="550"/>
      <c r="NS4" s="550"/>
      <c r="NT4" s="550"/>
      <c r="NU4" s="550"/>
      <c r="NV4" s="550"/>
      <c r="NW4" s="550"/>
      <c r="NX4" s="550"/>
      <c r="NY4" s="550"/>
      <c r="NZ4" s="550"/>
      <c r="OA4" s="550"/>
      <c r="OB4" s="550"/>
      <c r="OC4" s="550"/>
      <c r="OD4" s="550"/>
      <c r="OE4" s="550"/>
      <c r="OF4" s="550"/>
      <c r="OG4" s="550"/>
      <c r="OH4" s="550"/>
      <c r="OI4" s="550"/>
      <c r="OJ4" s="550"/>
      <c r="OK4" s="550"/>
      <c r="OL4" s="550"/>
      <c r="OM4" s="550"/>
      <c r="ON4" s="550"/>
      <c r="OO4" s="550"/>
      <c r="OP4" s="550"/>
      <c r="OQ4" s="550"/>
      <c r="OR4" s="550"/>
      <c r="OS4" s="550"/>
      <c r="OT4" s="550"/>
      <c r="OU4" s="550"/>
      <c r="OV4" s="550"/>
      <c r="OW4" s="550"/>
      <c r="OX4" s="550"/>
      <c r="OY4" s="550"/>
      <c r="OZ4" s="550"/>
      <c r="PA4" s="550"/>
      <c r="PB4" s="550"/>
      <c r="PC4" s="550"/>
      <c r="PD4" s="550"/>
      <c r="PE4" s="550"/>
      <c r="PF4" s="550"/>
      <c r="PG4" s="550"/>
      <c r="PH4" s="550"/>
      <c r="PI4" s="550"/>
      <c r="PJ4" s="550"/>
      <c r="PK4" s="550"/>
      <c r="PL4" s="550"/>
      <c r="PM4" s="550"/>
      <c r="PN4" s="550"/>
      <c r="PO4" s="550"/>
      <c r="PP4" s="550"/>
      <c r="PQ4" s="550"/>
      <c r="PR4" s="550"/>
      <c r="PS4" s="550"/>
      <c r="PT4" s="550"/>
      <c r="PU4" s="550"/>
      <c r="PV4" s="550"/>
      <c r="PW4" s="550"/>
      <c r="PX4" s="550"/>
      <c r="PY4" s="550"/>
      <c r="PZ4" s="550"/>
      <c r="QA4" s="550"/>
      <c r="QB4" s="550"/>
      <c r="QC4" s="550"/>
      <c r="QD4" s="550"/>
      <c r="QE4" s="550"/>
      <c r="QF4" s="550"/>
      <c r="QG4" s="550"/>
      <c r="QH4" s="550"/>
      <c r="QI4" s="550"/>
      <c r="QJ4" s="550"/>
      <c r="QK4" s="550"/>
      <c r="QL4" s="550"/>
      <c r="QM4" s="550"/>
      <c r="QN4" s="550"/>
      <c r="QO4" s="550"/>
      <c r="QP4" s="550"/>
      <c r="QQ4" s="550"/>
      <c r="QR4" s="550"/>
      <c r="QS4" s="550"/>
      <c r="QT4" s="550"/>
      <c r="QU4" s="550"/>
      <c r="QV4" s="550"/>
      <c r="QW4" s="550"/>
      <c r="QX4" s="550"/>
      <c r="QY4" s="550"/>
      <c r="QZ4" s="550"/>
      <c r="RA4" s="550"/>
      <c r="RB4" s="550"/>
      <c r="RC4" s="550"/>
      <c r="RD4" s="550"/>
      <c r="RE4" s="550"/>
      <c r="RF4" s="550"/>
      <c r="RG4" s="550"/>
      <c r="RH4" s="550"/>
      <c r="RI4" s="550"/>
      <c r="RJ4" s="550"/>
      <c r="RK4" s="550"/>
      <c r="RL4" s="550"/>
      <c r="RM4" s="550"/>
      <c r="RN4" s="550"/>
      <c r="RO4" s="550"/>
      <c r="RP4" s="550"/>
      <c r="RQ4" s="550"/>
      <c r="RR4" s="550"/>
      <c r="RS4" s="550"/>
      <c r="RT4" s="550"/>
      <c r="RU4" s="550"/>
      <c r="RV4" s="550"/>
      <c r="RW4" s="550"/>
      <c r="RX4" s="550"/>
      <c r="RY4" s="550"/>
      <c r="RZ4" s="550"/>
      <c r="SA4" s="550"/>
      <c r="SB4" s="550"/>
      <c r="SC4" s="550"/>
      <c r="SD4" s="550"/>
      <c r="SE4" s="550"/>
      <c r="SF4" s="550"/>
      <c r="SG4" s="550"/>
      <c r="SH4" s="550"/>
      <c r="SI4" s="550"/>
      <c r="SJ4" s="550"/>
      <c r="SK4" s="550"/>
      <c r="SL4" s="550"/>
      <c r="SM4" s="550"/>
      <c r="SN4" s="550"/>
      <c r="SO4" s="550"/>
      <c r="SP4" s="550"/>
      <c r="SQ4" s="550"/>
      <c r="SR4" s="550"/>
      <c r="SS4" s="550"/>
      <c r="ST4" s="550"/>
      <c r="SU4" s="550"/>
      <c r="SV4" s="550"/>
      <c r="SW4" s="550"/>
      <c r="SX4" s="550"/>
      <c r="SY4" s="550"/>
      <c r="SZ4" s="550"/>
      <c r="TA4" s="550"/>
      <c r="TB4" s="550"/>
      <c r="TC4" s="550"/>
      <c r="TD4" s="550"/>
      <c r="TE4" s="550"/>
      <c r="TF4" s="550"/>
      <c r="TG4" s="550"/>
      <c r="TH4" s="550"/>
      <c r="TI4" s="550"/>
      <c r="TJ4" s="550"/>
      <c r="TK4" s="550"/>
      <c r="TL4" s="550"/>
      <c r="TM4" s="550"/>
      <c r="TN4" s="550"/>
      <c r="TO4" s="550"/>
      <c r="TP4" s="550"/>
      <c r="TQ4" s="550"/>
      <c r="TR4" s="550"/>
      <c r="TS4" s="550"/>
      <c r="TT4" s="550"/>
      <c r="TU4" s="550"/>
      <c r="TV4" s="550"/>
      <c r="TW4" s="550"/>
      <c r="TX4" s="550"/>
      <c r="TY4" s="550"/>
      <c r="TZ4" s="550"/>
      <c r="UA4" s="550"/>
      <c r="UB4" s="550"/>
      <c r="UC4" s="550"/>
      <c r="UD4" s="550"/>
      <c r="UE4" s="550"/>
      <c r="UF4" s="550"/>
      <c r="UG4" s="550"/>
      <c r="UH4" s="550"/>
      <c r="UI4" s="550"/>
      <c r="UJ4" s="550"/>
      <c r="UK4" s="550"/>
      <c r="UL4" s="550"/>
      <c r="UM4" s="550"/>
      <c r="UN4" s="550"/>
      <c r="UO4" s="550"/>
      <c r="UP4" s="550"/>
      <c r="UQ4" s="550"/>
      <c r="UR4" s="550"/>
      <c r="US4" s="550"/>
      <c r="UT4" s="550"/>
      <c r="UU4" s="550"/>
      <c r="UV4" s="550"/>
      <c r="UW4" s="550"/>
      <c r="UX4" s="550"/>
      <c r="UY4" s="550"/>
      <c r="UZ4" s="550"/>
      <c r="VA4" s="550"/>
      <c r="VB4" s="550"/>
      <c r="VC4" s="550"/>
      <c r="VD4" s="550"/>
      <c r="VE4" s="550"/>
      <c r="VF4" s="550"/>
      <c r="VG4" s="550"/>
      <c r="VH4" s="550"/>
      <c r="VI4" s="550"/>
      <c r="VJ4" s="550"/>
      <c r="VK4" s="550"/>
      <c r="VL4" s="550"/>
      <c r="VM4" s="550"/>
      <c r="VN4" s="550"/>
      <c r="VO4" s="550"/>
      <c r="VP4" s="550"/>
      <c r="VQ4" s="550"/>
      <c r="VR4" s="550"/>
      <c r="VS4" s="550"/>
      <c r="VT4" s="550"/>
      <c r="VU4" s="550"/>
      <c r="VV4" s="550"/>
      <c r="VW4" s="550"/>
      <c r="VX4" s="550"/>
      <c r="VY4" s="550"/>
      <c r="VZ4" s="550"/>
      <c r="WA4" s="550"/>
      <c r="WB4" s="550"/>
      <c r="WC4" s="550"/>
      <c r="WD4" s="550"/>
      <c r="WE4" s="550"/>
      <c r="WF4" s="550"/>
      <c r="WG4" s="550"/>
      <c r="WH4" s="550"/>
      <c r="WI4" s="550"/>
      <c r="WJ4" s="550"/>
      <c r="WK4" s="550"/>
      <c r="WL4" s="550"/>
      <c r="WM4" s="550"/>
      <c r="WN4" s="550"/>
      <c r="WO4" s="550"/>
      <c r="WP4" s="550"/>
      <c r="WQ4" s="550"/>
      <c r="WR4" s="550"/>
      <c r="WS4" s="550"/>
      <c r="WT4" s="550"/>
      <c r="WU4" s="550"/>
      <c r="WV4" s="550"/>
      <c r="WW4" s="550"/>
      <c r="WX4" s="550"/>
      <c r="WY4" s="550"/>
      <c r="WZ4" s="550"/>
      <c r="XA4" s="550"/>
      <c r="XB4" s="550"/>
      <c r="XC4" s="550"/>
      <c r="XD4" s="550"/>
      <c r="XE4" s="550"/>
      <c r="XF4" s="550"/>
      <c r="XG4" s="550"/>
      <c r="XH4" s="550"/>
      <c r="XI4" s="550"/>
      <c r="XJ4" s="550"/>
      <c r="XK4" s="550"/>
      <c r="XL4" s="550"/>
      <c r="XM4" s="550"/>
      <c r="XN4" s="550"/>
      <c r="XO4" s="550"/>
      <c r="XP4" s="550"/>
      <c r="XQ4" s="550"/>
      <c r="XR4" s="550"/>
      <c r="XS4" s="550"/>
      <c r="XT4" s="550"/>
      <c r="XU4" s="550"/>
      <c r="XV4" s="550"/>
      <c r="XW4" s="550"/>
      <c r="XX4" s="550"/>
      <c r="XY4" s="550"/>
      <c r="XZ4" s="550"/>
      <c r="YA4" s="550"/>
      <c r="YB4" s="550"/>
      <c r="YC4" s="550"/>
      <c r="YD4" s="550"/>
      <c r="YE4" s="550"/>
      <c r="YF4" s="550"/>
      <c r="YG4" s="550"/>
      <c r="YH4" s="550"/>
      <c r="YI4" s="550"/>
      <c r="YJ4" s="550"/>
      <c r="YK4" s="550"/>
      <c r="YL4" s="550"/>
      <c r="YM4" s="550"/>
      <c r="YN4" s="550"/>
      <c r="YO4" s="550"/>
      <c r="YP4" s="550"/>
      <c r="YQ4" s="550"/>
      <c r="YR4" s="550"/>
      <c r="YS4" s="550"/>
      <c r="YT4" s="550"/>
      <c r="YU4" s="550"/>
      <c r="YV4" s="550"/>
      <c r="YW4" s="550"/>
      <c r="YX4" s="550"/>
      <c r="YY4" s="550"/>
      <c r="YZ4" s="550"/>
      <c r="ZA4" s="550"/>
      <c r="ZB4" s="550"/>
      <c r="ZC4" s="550"/>
      <c r="ZD4" s="550"/>
      <c r="ZE4" s="550"/>
      <c r="ZF4" s="550"/>
      <c r="ZG4" s="550"/>
      <c r="ZH4" s="550"/>
      <c r="ZI4" s="550"/>
      <c r="ZJ4" s="550"/>
      <c r="ZK4" s="550"/>
      <c r="ZL4" s="550"/>
      <c r="ZM4" s="550"/>
      <c r="ZN4" s="550"/>
      <c r="ZO4" s="550"/>
      <c r="ZP4" s="550"/>
      <c r="ZQ4" s="550"/>
      <c r="ZR4" s="550"/>
      <c r="ZS4" s="550"/>
      <c r="ZT4" s="550"/>
      <c r="ZU4" s="550"/>
      <c r="ZV4" s="550"/>
      <c r="ZW4" s="550"/>
      <c r="ZX4" s="550"/>
      <c r="ZY4" s="550"/>
      <c r="ZZ4" s="550"/>
      <c r="AAA4" s="550"/>
      <c r="AAB4" s="550"/>
      <c r="AAC4" s="550"/>
      <c r="AAD4" s="550"/>
      <c r="AAE4" s="550"/>
      <c r="AAF4" s="550"/>
      <c r="AAG4" s="550"/>
      <c r="AAH4" s="550"/>
      <c r="AAI4" s="550"/>
      <c r="AAJ4" s="550"/>
      <c r="AAK4" s="550"/>
      <c r="AAL4" s="550"/>
      <c r="AAM4" s="550"/>
      <c r="AAN4" s="550"/>
      <c r="AAO4" s="550"/>
      <c r="AAP4" s="550"/>
      <c r="AAQ4" s="550"/>
      <c r="AAR4" s="550"/>
      <c r="AAS4" s="550"/>
      <c r="AAT4" s="550"/>
      <c r="AAU4" s="550"/>
      <c r="AAV4" s="550"/>
      <c r="AAW4" s="550"/>
      <c r="AAX4" s="550"/>
      <c r="AAY4" s="550"/>
      <c r="AAZ4" s="550"/>
      <c r="ABA4" s="550"/>
      <c r="ABB4" s="550"/>
      <c r="ABC4" s="550"/>
      <c r="ABD4" s="550"/>
      <c r="ABE4" s="550"/>
      <c r="ABF4" s="550"/>
      <c r="ABG4" s="550"/>
      <c r="ABH4" s="550"/>
      <c r="ABI4" s="550"/>
      <c r="ABJ4" s="550"/>
      <c r="ABK4" s="550"/>
      <c r="ABL4" s="550"/>
      <c r="ABM4" s="550"/>
      <c r="ABN4" s="550"/>
      <c r="ABO4" s="550"/>
      <c r="ABP4" s="550"/>
      <c r="ABQ4" s="550"/>
      <c r="ABR4" s="550"/>
      <c r="ABS4" s="550"/>
      <c r="ABT4" s="550"/>
      <c r="ABU4" s="550"/>
      <c r="ABV4" s="550"/>
      <c r="ABW4" s="550"/>
      <c r="ABX4" s="550"/>
      <c r="ABY4" s="550"/>
      <c r="ABZ4" s="550"/>
      <c r="ACA4" s="550"/>
      <c r="ACB4" s="550"/>
      <c r="ACC4" s="550"/>
      <c r="ACD4" s="550"/>
      <c r="ACE4" s="550"/>
      <c r="ACF4" s="550"/>
      <c r="ACG4" s="550"/>
      <c r="ACH4" s="550"/>
      <c r="ACI4" s="550"/>
      <c r="ACJ4" s="550"/>
      <c r="ACK4" s="550"/>
      <c r="ACL4" s="550"/>
      <c r="ACM4" s="550"/>
      <c r="ACN4" s="550"/>
      <c r="ACO4" s="550"/>
      <c r="ACP4" s="550"/>
      <c r="ACQ4" s="550"/>
      <c r="ACR4" s="550"/>
      <c r="ACS4" s="550"/>
      <c r="ACT4" s="550"/>
      <c r="ACU4" s="550"/>
      <c r="ACV4" s="550"/>
      <c r="ACW4" s="550"/>
      <c r="ACX4" s="550"/>
      <c r="ACY4" s="550"/>
      <c r="ACZ4" s="550"/>
      <c r="ADA4" s="550"/>
      <c r="ADB4" s="550"/>
      <c r="ADC4" s="550"/>
      <c r="ADD4" s="550"/>
      <c r="ADE4" s="550"/>
      <c r="ADF4" s="550"/>
      <c r="ADG4" s="550"/>
      <c r="ADH4" s="550"/>
      <c r="ADI4" s="550"/>
      <c r="ADJ4" s="550"/>
      <c r="ADK4" s="550"/>
      <c r="ADL4" s="550"/>
      <c r="ADM4" s="550"/>
      <c r="ADN4" s="550"/>
      <c r="ADO4" s="550"/>
      <c r="ADP4" s="550"/>
      <c r="ADQ4" s="550"/>
      <c r="ADR4" s="550"/>
      <c r="ADS4" s="550"/>
      <c r="ADT4" s="550"/>
      <c r="ADU4" s="550"/>
      <c r="ADV4" s="550"/>
      <c r="ADW4" s="550"/>
      <c r="ADX4" s="550"/>
      <c r="ADY4" s="550"/>
      <c r="ADZ4" s="550"/>
      <c r="AEA4" s="550"/>
      <c r="AEB4" s="550"/>
      <c r="AEC4" s="550"/>
      <c r="AED4" s="550"/>
      <c r="AEE4" s="550"/>
      <c r="AEF4" s="550"/>
      <c r="AEG4" s="550"/>
      <c r="AEH4" s="550"/>
      <c r="AEI4" s="550"/>
      <c r="AEJ4" s="550"/>
      <c r="AEK4" s="550"/>
      <c r="AEL4" s="550"/>
      <c r="AEM4" s="550"/>
      <c r="AEN4" s="550"/>
      <c r="AEO4" s="550"/>
      <c r="AEP4" s="550"/>
      <c r="AEQ4" s="550"/>
      <c r="AER4" s="550"/>
      <c r="AES4" s="550"/>
      <c r="AET4" s="550"/>
      <c r="AEU4" s="550"/>
      <c r="AEV4" s="550"/>
      <c r="AEW4" s="550"/>
      <c r="AEX4" s="550"/>
      <c r="AEY4" s="550"/>
      <c r="AEZ4" s="550"/>
      <c r="AFA4" s="550"/>
      <c r="AFB4" s="550"/>
      <c r="AFC4" s="550"/>
      <c r="AFD4" s="550"/>
      <c r="AFE4" s="550"/>
      <c r="AFF4" s="550"/>
      <c r="AFG4" s="550"/>
      <c r="AFH4" s="550"/>
      <c r="AFI4" s="550"/>
      <c r="AFJ4" s="550"/>
      <c r="AFK4" s="550"/>
      <c r="AFL4" s="550"/>
      <c r="AFM4" s="550"/>
      <c r="AFN4" s="550"/>
      <c r="AFO4" s="550"/>
      <c r="AFP4" s="550"/>
      <c r="AFQ4" s="550"/>
      <c r="AFR4" s="550"/>
      <c r="AFS4" s="550"/>
      <c r="AFT4" s="550"/>
      <c r="AFU4" s="550"/>
      <c r="AFV4" s="550"/>
      <c r="AFW4" s="550"/>
      <c r="AFX4" s="550"/>
      <c r="AFY4" s="550"/>
      <c r="AFZ4" s="550"/>
      <c r="AGA4" s="550"/>
      <c r="AGB4" s="550"/>
      <c r="AGC4" s="550"/>
      <c r="AGD4" s="550"/>
      <c r="AGE4" s="550"/>
      <c r="AGF4" s="550"/>
      <c r="AGG4" s="550"/>
      <c r="AGH4" s="550"/>
      <c r="AGI4" s="550"/>
      <c r="AGJ4" s="550"/>
      <c r="AGK4" s="550"/>
      <c r="AGL4" s="550"/>
      <c r="AGM4" s="550"/>
      <c r="AGN4" s="550"/>
      <c r="AGO4" s="550"/>
      <c r="AGP4" s="550"/>
      <c r="AGQ4" s="550"/>
      <c r="AGR4" s="550"/>
      <c r="AGS4" s="550"/>
      <c r="AGT4" s="550"/>
      <c r="AGU4" s="550"/>
      <c r="AGV4" s="550"/>
      <c r="AGW4" s="550"/>
      <c r="AGX4" s="550"/>
      <c r="AGY4" s="550"/>
      <c r="AGZ4" s="550"/>
      <c r="AHA4" s="550"/>
      <c r="AHB4" s="550"/>
      <c r="AHC4" s="550"/>
      <c r="AHD4" s="550"/>
      <c r="AHE4" s="550"/>
      <c r="AHF4" s="550"/>
      <c r="AHG4" s="550"/>
      <c r="AHH4" s="550"/>
      <c r="AHI4" s="550"/>
      <c r="AHJ4" s="550"/>
      <c r="AHK4" s="550"/>
      <c r="AHL4" s="550"/>
      <c r="AHM4" s="550"/>
      <c r="AHN4" s="550"/>
      <c r="AHO4" s="550"/>
      <c r="AHP4" s="550"/>
      <c r="AHQ4" s="550"/>
      <c r="AHR4" s="550"/>
      <c r="AHS4" s="550"/>
      <c r="AHT4" s="550"/>
      <c r="AHU4" s="550"/>
      <c r="AHV4" s="550"/>
      <c r="AHW4" s="550"/>
      <c r="AHX4" s="550"/>
      <c r="AHY4" s="550"/>
      <c r="AHZ4" s="550"/>
      <c r="AIA4" s="550"/>
      <c r="AIB4" s="550"/>
      <c r="AIC4" s="550"/>
      <c r="AID4" s="550"/>
      <c r="AIE4" s="550"/>
      <c r="AIF4" s="550"/>
      <c r="AIG4" s="550"/>
      <c r="AIH4" s="550"/>
      <c r="AII4" s="550"/>
      <c r="AIJ4" s="550"/>
      <c r="AIK4" s="550"/>
      <c r="AIL4" s="550"/>
      <c r="AIM4" s="550"/>
      <c r="AIN4" s="550"/>
      <c r="AIO4" s="550"/>
      <c r="AIP4" s="550"/>
      <c r="AIQ4" s="550"/>
      <c r="AIR4" s="550"/>
      <c r="AIS4" s="550"/>
      <c r="AIT4" s="550"/>
      <c r="AIU4" s="550"/>
      <c r="AIV4" s="550"/>
      <c r="AIW4" s="550"/>
      <c r="AIX4" s="550"/>
      <c r="AIY4" s="550"/>
      <c r="AIZ4" s="550"/>
      <c r="AJA4" s="550"/>
      <c r="AJB4" s="550"/>
      <c r="AJC4" s="550"/>
      <c r="AJD4" s="550"/>
      <c r="AJE4" s="550"/>
      <c r="AJF4" s="550"/>
      <c r="AJG4" s="550"/>
      <c r="AJH4" s="550"/>
      <c r="AJI4" s="550"/>
      <c r="AJJ4" s="550"/>
      <c r="AJK4" s="550"/>
      <c r="AJL4" s="550"/>
      <c r="AJM4" s="550"/>
      <c r="AJN4" s="550"/>
      <c r="AJO4" s="550"/>
      <c r="AJP4" s="550"/>
      <c r="AJQ4" s="550"/>
      <c r="AJR4" s="550"/>
      <c r="AJS4" s="550"/>
      <c r="AJT4" s="550"/>
      <c r="AJU4" s="550"/>
      <c r="AJV4" s="550"/>
      <c r="AJW4" s="550"/>
      <c r="AJX4" s="550"/>
      <c r="AJY4" s="550"/>
      <c r="AJZ4" s="550"/>
      <c r="AKA4" s="550"/>
      <c r="AKB4" s="550"/>
      <c r="AKC4" s="550"/>
      <c r="AKD4" s="550"/>
      <c r="AKE4" s="550"/>
      <c r="AKF4" s="550"/>
      <c r="AKG4" s="550"/>
      <c r="AKH4" s="550"/>
      <c r="AKI4" s="550"/>
      <c r="AKJ4" s="550"/>
      <c r="AKK4" s="550"/>
      <c r="AKL4" s="550"/>
      <c r="AKM4" s="550"/>
      <c r="AKN4" s="550"/>
      <c r="AKO4" s="550"/>
      <c r="AKP4" s="550"/>
      <c r="AKQ4" s="550"/>
      <c r="AKR4" s="550"/>
      <c r="AKS4" s="550"/>
      <c r="AKT4" s="550"/>
      <c r="AKU4" s="550"/>
      <c r="AKV4" s="550"/>
      <c r="AKW4" s="550"/>
      <c r="AKX4" s="550"/>
      <c r="AKY4" s="550"/>
      <c r="AKZ4" s="550"/>
      <c r="ALA4" s="550"/>
      <c r="ALB4" s="550"/>
      <c r="ALC4" s="550"/>
      <c r="ALD4" s="550"/>
      <c r="ALE4" s="550"/>
      <c r="ALF4" s="550"/>
      <c r="ALG4" s="550"/>
      <c r="ALH4" s="550"/>
      <c r="ALI4" s="550"/>
      <c r="ALJ4" s="550"/>
      <c r="ALK4" s="550"/>
      <c r="ALL4" s="550"/>
      <c r="ALM4" s="550"/>
      <c r="ALN4" s="550"/>
      <c r="ALO4" s="550"/>
      <c r="ALP4" s="550"/>
      <c r="ALQ4" s="550"/>
      <c r="ALR4" s="550"/>
      <c r="ALS4" s="550"/>
      <c r="ALT4" s="550"/>
      <c r="ALU4" s="550"/>
      <c r="ALV4" s="550"/>
      <c r="ALW4" s="550"/>
      <c r="ALX4" s="550"/>
      <c r="ALY4" s="550"/>
      <c r="ALZ4" s="550"/>
      <c r="AMA4" s="550"/>
      <c r="AMB4" s="550"/>
      <c r="AMC4" s="550"/>
      <c r="AMD4" s="550"/>
      <c r="AME4" s="550"/>
      <c r="AMF4" s="550"/>
      <c r="AMG4" s="550"/>
      <c r="AMH4" s="550"/>
      <c r="AMI4" s="550"/>
      <c r="AMJ4" s="550"/>
      <c r="AMK4" s="550"/>
    </row>
    <row r="5" spans="2:1025" ht="15.75">
      <c r="B5" s="551"/>
      <c r="C5" s="544"/>
      <c r="D5" s="544"/>
      <c r="E5" s="544"/>
      <c r="F5" s="544"/>
      <c r="G5" s="544"/>
      <c r="H5" s="544"/>
      <c r="I5" s="544"/>
    </row>
    <row r="6" spans="2:1025" s="11" customFormat="1" ht="15.75">
      <c r="B6" s="76" t="s">
        <v>261</v>
      </c>
      <c r="C6" s="78"/>
      <c r="D6" s="78"/>
      <c r="E6" s="78"/>
      <c r="F6" s="78"/>
      <c r="G6" s="78"/>
      <c r="H6" s="78"/>
      <c r="I6" s="9"/>
    </row>
    <row r="7" spans="2:1025" ht="47.25">
      <c r="B7" s="552" t="s">
        <v>6</v>
      </c>
      <c r="C7" s="552" t="s">
        <v>7</v>
      </c>
      <c r="D7" s="552" t="s">
        <v>116</v>
      </c>
      <c r="E7" s="552" t="s">
        <v>33</v>
      </c>
      <c r="F7" s="552" t="s">
        <v>34</v>
      </c>
      <c r="G7" s="552" t="s">
        <v>38</v>
      </c>
      <c r="H7" s="552" t="s">
        <v>88</v>
      </c>
      <c r="I7" s="552" t="s">
        <v>1</v>
      </c>
    </row>
    <row r="8" spans="2:1025" ht="15.75">
      <c r="B8" s="552"/>
      <c r="C8" s="552"/>
      <c r="D8" s="552" t="s">
        <v>21</v>
      </c>
      <c r="E8" s="552" t="s">
        <v>22</v>
      </c>
      <c r="F8" s="552" t="s">
        <v>35</v>
      </c>
      <c r="G8" s="552" t="s">
        <v>36</v>
      </c>
      <c r="H8" s="552" t="s">
        <v>37</v>
      </c>
      <c r="I8" s="552"/>
    </row>
    <row r="9" spans="2:1025" s="587" customFormat="1" ht="31.5">
      <c r="B9" s="588" t="s">
        <v>21</v>
      </c>
      <c r="C9" s="589" t="s">
        <v>99</v>
      </c>
      <c r="D9" s="590"/>
      <c r="E9" s="590"/>
      <c r="F9" s="590"/>
      <c r="G9" s="590"/>
      <c r="H9" s="591"/>
      <c r="I9" s="591"/>
    </row>
    <row r="10" spans="2:1025" ht="15.75">
      <c r="B10" s="592">
        <v>1</v>
      </c>
      <c r="C10" s="593" t="s">
        <v>3998</v>
      </c>
      <c r="D10" s="594">
        <v>10901059</v>
      </c>
      <c r="E10" s="594">
        <v>0</v>
      </c>
      <c r="F10" s="594">
        <v>0</v>
      </c>
      <c r="G10" s="595">
        <v>-2976059</v>
      </c>
      <c r="H10" s="596">
        <v>7950000</v>
      </c>
      <c r="I10" s="597" t="s">
        <v>4022</v>
      </c>
      <c r="K10" s="595"/>
    </row>
    <row r="11" spans="2:1025" ht="31.5">
      <c r="B11" s="592">
        <v>2</v>
      </c>
      <c r="C11" s="593" t="s">
        <v>3999</v>
      </c>
      <c r="D11" s="594">
        <v>73748263</v>
      </c>
      <c r="E11" s="594">
        <v>0</v>
      </c>
      <c r="F11" s="594">
        <v>0</v>
      </c>
      <c r="G11" s="594">
        <v>-3033106.94</v>
      </c>
      <c r="H11" s="596">
        <v>71730767.900000006</v>
      </c>
      <c r="I11" s="598" t="s">
        <v>4023</v>
      </c>
    </row>
    <row r="12" spans="2:1025" ht="31.5">
      <c r="B12" s="592">
        <v>3</v>
      </c>
      <c r="C12" s="593" t="s">
        <v>4000</v>
      </c>
      <c r="D12" s="594">
        <v>0</v>
      </c>
      <c r="E12" s="594">
        <v>0</v>
      </c>
      <c r="F12" s="594">
        <v>0</v>
      </c>
      <c r="G12" s="594">
        <v>0</v>
      </c>
      <c r="H12" s="596">
        <v>1877519.5</v>
      </c>
      <c r="I12" s="598" t="s">
        <v>4023</v>
      </c>
    </row>
    <row r="13" spans="2:1025" ht="31.5">
      <c r="B13" s="592">
        <v>4</v>
      </c>
      <c r="C13" s="593" t="s">
        <v>4001</v>
      </c>
      <c r="D13" s="594">
        <v>6592800</v>
      </c>
      <c r="E13" s="594">
        <v>0</v>
      </c>
      <c r="F13" s="594">
        <v>0</v>
      </c>
      <c r="G13" s="594">
        <v>585050</v>
      </c>
      <c r="H13" s="596">
        <v>7984150</v>
      </c>
      <c r="I13" s="598" t="s">
        <v>4023</v>
      </c>
    </row>
    <row r="14" spans="2:1025" ht="30">
      <c r="B14" s="592">
        <v>5</v>
      </c>
      <c r="C14" s="599" t="s">
        <v>4002</v>
      </c>
      <c r="D14" s="594">
        <v>660000</v>
      </c>
      <c r="E14" s="594">
        <v>0</v>
      </c>
      <c r="F14" s="594">
        <v>0</v>
      </c>
      <c r="G14" s="594">
        <v>-1120000</v>
      </c>
      <c r="H14" s="596">
        <v>590000</v>
      </c>
      <c r="I14" s="597" t="s">
        <v>4022</v>
      </c>
    </row>
    <row r="15" spans="2:1025" s="587" customFormat="1" ht="30">
      <c r="B15" s="592">
        <v>6</v>
      </c>
      <c r="C15" s="599" t="s">
        <v>4003</v>
      </c>
      <c r="D15" s="600"/>
      <c r="E15" s="594">
        <v>0</v>
      </c>
      <c r="F15" s="594">
        <v>0</v>
      </c>
      <c r="G15" s="590"/>
      <c r="H15" s="596">
        <v>52350</v>
      </c>
      <c r="I15" s="597" t="s">
        <v>4022</v>
      </c>
    </row>
    <row r="16" spans="2:1025" ht="15.75">
      <c r="B16" s="592">
        <v>7</v>
      </c>
      <c r="C16" s="593" t="s">
        <v>4024</v>
      </c>
      <c r="D16" s="594"/>
      <c r="E16" s="594">
        <v>0</v>
      </c>
      <c r="F16" s="594">
        <v>0</v>
      </c>
      <c r="G16" s="590"/>
      <c r="H16" s="596">
        <v>669908</v>
      </c>
      <c r="I16" s="597" t="s">
        <v>4022</v>
      </c>
    </row>
    <row r="17" spans="2:12" ht="15.75">
      <c r="B17" s="592"/>
      <c r="C17" s="601"/>
      <c r="D17" s="594"/>
      <c r="E17" s="594"/>
      <c r="F17" s="594"/>
      <c r="G17" s="590"/>
      <c r="H17" s="602"/>
      <c r="I17" s="597"/>
      <c r="L17" s="603"/>
    </row>
    <row r="18" spans="2:12" ht="15.75">
      <c r="B18" s="592"/>
      <c r="C18" s="601" t="s">
        <v>52</v>
      </c>
      <c r="D18" s="600">
        <f>SUM(D10:D16)</f>
        <v>91902122</v>
      </c>
      <c r="E18" s="594">
        <v>0</v>
      </c>
      <c r="F18" s="594">
        <v>0</v>
      </c>
      <c r="G18" s="590"/>
      <c r="H18" s="604">
        <f>SUM(H10:H16)</f>
        <v>90854695.400000006</v>
      </c>
      <c r="I18" s="597"/>
    </row>
    <row r="19" spans="2:12" ht="47.25">
      <c r="B19" s="588" t="s">
        <v>22</v>
      </c>
      <c r="C19" s="589" t="s">
        <v>101</v>
      </c>
      <c r="D19" s="590"/>
      <c r="E19" s="590"/>
      <c r="F19" s="590"/>
      <c r="G19" s="590"/>
      <c r="H19" s="591"/>
      <c r="I19" s="597"/>
    </row>
    <row r="20" spans="2:12" ht="15.75">
      <c r="B20" s="592">
        <v>1</v>
      </c>
      <c r="C20" s="601" t="s">
        <v>4025</v>
      </c>
      <c r="D20" s="605">
        <v>44936791</v>
      </c>
      <c r="E20" s="590"/>
      <c r="F20" s="605">
        <v>785995</v>
      </c>
      <c r="G20" s="590"/>
      <c r="H20" s="596">
        <v>69865355</v>
      </c>
      <c r="I20" s="597" t="s">
        <v>4022</v>
      </c>
    </row>
    <row r="21" spans="2:12" s="587" customFormat="1" ht="15.75">
      <c r="B21" s="592">
        <v>2</v>
      </c>
      <c r="C21" s="601"/>
      <c r="D21" s="590"/>
      <c r="E21" s="590"/>
      <c r="F21" s="590"/>
      <c r="G21" s="590"/>
      <c r="H21" s="597"/>
      <c r="I21" s="597"/>
    </row>
    <row r="22" spans="2:12" ht="15.75">
      <c r="B22" s="592">
        <v>3</v>
      </c>
      <c r="C22" s="601"/>
      <c r="D22" s="590"/>
      <c r="E22" s="590"/>
      <c r="F22" s="590"/>
      <c r="G22" s="590"/>
      <c r="H22" s="597"/>
      <c r="I22" s="597"/>
    </row>
    <row r="23" spans="2:12" ht="15.75">
      <c r="B23" s="592" t="s">
        <v>98</v>
      </c>
      <c r="C23" s="601"/>
      <c r="D23" s="590"/>
      <c r="E23" s="590"/>
      <c r="F23" s="590"/>
      <c r="G23" s="590"/>
      <c r="H23" s="597"/>
      <c r="I23" s="591"/>
    </row>
    <row r="24" spans="2:12" ht="15.75">
      <c r="B24" s="592"/>
      <c r="C24" s="601" t="s">
        <v>52</v>
      </c>
      <c r="D24" s="590"/>
      <c r="E24" s="590"/>
      <c r="F24" s="590"/>
      <c r="G24" s="590"/>
      <c r="H24" s="597"/>
      <c r="I24" s="597"/>
    </row>
    <row r="25" spans="2:12" ht="31.5">
      <c r="B25" s="588" t="s">
        <v>35</v>
      </c>
      <c r="C25" s="589" t="s">
        <v>103</v>
      </c>
      <c r="D25" s="590"/>
      <c r="E25" s="590"/>
      <c r="F25" s="590"/>
      <c r="G25" s="590"/>
      <c r="H25" s="591"/>
      <c r="I25" s="597"/>
    </row>
    <row r="26" spans="2:12" ht="15.75">
      <c r="B26" s="592">
        <v>1</v>
      </c>
      <c r="C26" s="601" t="s">
        <v>2105</v>
      </c>
      <c r="D26" s="590"/>
      <c r="E26" s="590"/>
      <c r="F26" s="590"/>
      <c r="G26" s="590"/>
      <c r="H26" s="597"/>
      <c r="I26" s="597"/>
    </row>
    <row r="27" spans="2:12" s="587" customFormat="1" ht="15.75">
      <c r="B27" s="592">
        <v>2</v>
      </c>
      <c r="C27" s="601"/>
      <c r="D27" s="590"/>
      <c r="E27" s="590"/>
      <c r="F27" s="590"/>
      <c r="G27" s="590"/>
      <c r="H27" s="597"/>
      <c r="I27" s="597"/>
    </row>
    <row r="28" spans="2:12" ht="15.75">
      <c r="B28" s="592">
        <v>3</v>
      </c>
      <c r="C28" s="601"/>
      <c r="D28" s="590"/>
      <c r="E28" s="590"/>
      <c r="F28" s="590"/>
      <c r="G28" s="590"/>
      <c r="H28" s="597"/>
      <c r="I28" s="597"/>
    </row>
    <row r="29" spans="2:12" ht="15.75">
      <c r="B29" s="592" t="s">
        <v>98</v>
      </c>
      <c r="C29" s="601"/>
      <c r="D29" s="590"/>
      <c r="E29" s="590"/>
      <c r="F29" s="590"/>
      <c r="G29" s="590"/>
      <c r="H29" s="597"/>
      <c r="I29" s="591"/>
    </row>
    <row r="30" spans="2:12" ht="15.75">
      <c r="B30" s="592"/>
      <c r="C30" s="601" t="s">
        <v>52</v>
      </c>
      <c r="D30" s="590"/>
      <c r="E30" s="590"/>
      <c r="F30" s="590"/>
      <c r="G30" s="590"/>
      <c r="H30" s="597"/>
      <c r="I30" s="597"/>
    </row>
    <row r="31" spans="2:12" ht="15.75">
      <c r="B31" s="588" t="s">
        <v>100</v>
      </c>
      <c r="C31" s="589" t="s">
        <v>102</v>
      </c>
      <c r="D31" s="590"/>
      <c r="E31" s="590"/>
      <c r="F31" s="590"/>
      <c r="G31" s="590"/>
      <c r="H31" s="591"/>
      <c r="I31" s="597"/>
    </row>
    <row r="32" spans="2:12" ht="15.75">
      <c r="B32" s="592">
        <v>1</v>
      </c>
      <c r="C32" s="601" t="s">
        <v>2105</v>
      </c>
      <c r="D32" s="590"/>
      <c r="E32" s="590"/>
      <c r="F32" s="590"/>
      <c r="G32" s="590"/>
      <c r="H32" s="597"/>
      <c r="I32" s="597"/>
    </row>
    <row r="33" spans="2:9" ht="15.75">
      <c r="B33" s="592">
        <v>2</v>
      </c>
      <c r="C33" s="601"/>
      <c r="D33" s="590"/>
      <c r="E33" s="590"/>
      <c r="F33" s="590"/>
      <c r="G33" s="590"/>
      <c r="H33" s="597"/>
      <c r="I33" s="597"/>
    </row>
    <row r="34" spans="2:9" ht="15.75">
      <c r="B34" s="592">
        <v>3</v>
      </c>
      <c r="C34" s="606"/>
      <c r="D34" s="590"/>
      <c r="E34" s="590"/>
      <c r="F34" s="590"/>
      <c r="G34" s="590"/>
      <c r="H34" s="597"/>
      <c r="I34" s="597"/>
    </row>
    <row r="35" spans="2:9" ht="15.75">
      <c r="B35" s="592" t="s">
        <v>98</v>
      </c>
      <c r="C35" s="606"/>
      <c r="D35" s="590"/>
      <c r="E35" s="590"/>
      <c r="F35" s="590"/>
      <c r="G35" s="590"/>
      <c r="H35" s="597"/>
      <c r="I35" s="591"/>
    </row>
    <row r="36" spans="2:9" ht="15.75">
      <c r="B36" s="592">
        <v>10</v>
      </c>
      <c r="C36" s="606"/>
      <c r="D36" s="607"/>
      <c r="E36" s="607"/>
      <c r="F36" s="607"/>
      <c r="G36" s="607"/>
      <c r="H36" s="597"/>
      <c r="I36" s="597"/>
    </row>
    <row r="37" spans="2:9" ht="15.75">
      <c r="B37" s="592"/>
      <c r="C37" s="592" t="s">
        <v>52</v>
      </c>
      <c r="D37" s="607"/>
      <c r="E37" s="607"/>
      <c r="F37" s="607"/>
      <c r="G37" s="607"/>
      <c r="H37" s="597"/>
      <c r="I37" s="597"/>
    </row>
    <row r="38" spans="2:9" ht="15.75">
      <c r="B38" s="592"/>
      <c r="C38" s="608"/>
      <c r="D38" s="609"/>
      <c r="E38" s="609"/>
      <c r="F38" s="609"/>
      <c r="G38" s="609"/>
      <c r="H38" s="597"/>
      <c r="I38" s="597"/>
    </row>
    <row r="39" spans="2:9" ht="15.75" customHeight="1">
      <c r="B39" s="626" t="s">
        <v>9</v>
      </c>
      <c r="C39" s="626"/>
      <c r="D39" s="610">
        <f>SUM(D18:D38)</f>
        <v>136838913</v>
      </c>
      <c r="E39" s="611"/>
      <c r="F39" s="612">
        <f>SUM(F20:F38)</f>
        <v>785995</v>
      </c>
      <c r="G39" s="611"/>
      <c r="H39" s="613">
        <f>SUM(H18:H38)</f>
        <v>160720050.40000001</v>
      </c>
      <c r="I39" s="614"/>
    </row>
    <row r="40" spans="2:9" ht="15.75">
      <c r="I40" s="544"/>
    </row>
    <row r="41" spans="2:9" ht="15.75">
      <c r="B41" s="583" t="s">
        <v>50</v>
      </c>
      <c r="C41" s="583"/>
      <c r="D41" s="583"/>
      <c r="E41" s="583"/>
      <c r="F41" s="583"/>
      <c r="G41" s="584" t="s">
        <v>5</v>
      </c>
      <c r="H41" s="586"/>
      <c r="I41" s="544"/>
    </row>
    <row r="42" spans="2:9" ht="15.75">
      <c r="B42" s="585" t="s">
        <v>110</v>
      </c>
      <c r="C42" s="549"/>
      <c r="D42" s="549"/>
      <c r="E42" s="549"/>
      <c r="F42" s="549"/>
      <c r="G42" s="549"/>
      <c r="H42" s="586"/>
      <c r="I42" s="544"/>
    </row>
    <row r="43" spans="2:9" ht="15.75">
      <c r="B43" s="549"/>
      <c r="C43" s="549"/>
      <c r="D43" s="549"/>
      <c r="E43" s="549"/>
      <c r="F43" s="549"/>
      <c r="G43" s="549"/>
      <c r="H43" s="586"/>
      <c r="I43" s="544"/>
    </row>
    <row r="44" spans="2:9" ht="15.75">
      <c r="B44" s="583" t="s">
        <v>108</v>
      </c>
      <c r="C44" s="583"/>
      <c r="D44" s="583"/>
      <c r="E44" s="583"/>
      <c r="F44" s="583"/>
      <c r="G44" s="549"/>
      <c r="H44" s="586"/>
    </row>
    <row r="45" spans="2:9" ht="15.75">
      <c r="B45" s="586"/>
      <c r="C45" s="586"/>
      <c r="D45" s="586"/>
      <c r="E45" s="586"/>
      <c r="F45" s="586"/>
      <c r="G45" s="586"/>
      <c r="H45" s="586"/>
      <c r="I45" s="584"/>
    </row>
    <row r="46" spans="2:9" ht="15.75">
      <c r="B46" s="586"/>
      <c r="C46" s="586"/>
      <c r="D46" s="586"/>
      <c r="E46" s="586"/>
      <c r="F46" s="586"/>
      <c r="G46" s="586"/>
      <c r="H46" s="586"/>
      <c r="I46" s="586"/>
    </row>
    <row r="47" spans="2:9" ht="15.75">
      <c r="B47" s="584" t="s">
        <v>109</v>
      </c>
      <c r="C47" s="584"/>
      <c r="D47" s="584"/>
      <c r="E47" s="584"/>
      <c r="F47" s="584"/>
      <c r="G47" s="584" t="s">
        <v>5</v>
      </c>
      <c r="H47" s="584"/>
      <c r="I47" s="586"/>
    </row>
    <row r="48" spans="2:9" ht="15.75">
      <c r="B48" s="585" t="s">
        <v>110</v>
      </c>
      <c r="C48" s="586"/>
      <c r="D48" s="586"/>
      <c r="E48" s="586"/>
      <c r="F48" s="586"/>
      <c r="G48" s="586"/>
      <c r="H48" s="586"/>
      <c r="I48" s="586"/>
    </row>
    <row r="49" spans="2:9" ht="15.75">
      <c r="B49" s="586"/>
      <c r="C49" s="586"/>
      <c r="D49" s="586"/>
      <c r="E49" s="586"/>
      <c r="F49" s="586"/>
      <c r="G49" s="586"/>
      <c r="H49" s="586"/>
      <c r="I49" s="586"/>
    </row>
    <row r="50" spans="2:9" ht="15.75">
      <c r="B50" s="583" t="s">
        <v>108</v>
      </c>
      <c r="C50" s="583"/>
      <c r="D50" s="583"/>
      <c r="E50" s="583"/>
      <c r="F50" s="583"/>
      <c r="G50" s="586"/>
      <c r="H50" s="586"/>
      <c r="I50" s="586"/>
    </row>
    <row r="51" spans="2:9" ht="15.75">
      <c r="B51" s="544"/>
      <c r="C51" s="544"/>
      <c r="D51" s="544"/>
      <c r="E51" s="544"/>
      <c r="I51" s="584"/>
    </row>
    <row r="52" spans="2:9" ht="15.75">
      <c r="I52" s="586"/>
    </row>
    <row r="53" spans="2:9" ht="15.75">
      <c r="I53" s="586"/>
    </row>
    <row r="54" spans="2:9" ht="15.75">
      <c r="I54" s="586"/>
    </row>
  </sheetData>
  <mergeCells count="1">
    <mergeCell ref="B39:C39"/>
  </mergeCells>
  <pageMargins left="0.70866141732283472" right="0.70866141732283472" top="0.74803149606299213" bottom="0.74803149606299213" header="0.31496062992125984" footer="0.31496062992125984"/>
  <pageSetup scale="9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7"/>
  <sheetViews>
    <sheetView topLeftCell="A181" zoomScaleNormal="100" workbookViewId="0">
      <selection activeCell="D129" sqref="D129"/>
    </sheetView>
  </sheetViews>
  <sheetFormatPr defaultColWidth="8.85546875" defaultRowHeight="15"/>
  <cols>
    <col min="1" max="1" width="12.140625" style="11" customWidth="1"/>
    <col min="2" max="2" width="34.140625" style="11" bestFit="1" customWidth="1"/>
    <col min="3" max="3" width="35.5703125" style="11" bestFit="1" customWidth="1"/>
    <col min="4" max="4" width="31.140625" style="11" bestFit="1" customWidth="1"/>
    <col min="5" max="5" width="43.140625" style="11" bestFit="1" customWidth="1"/>
    <col min="6" max="6" width="14.42578125" style="11" bestFit="1" customWidth="1"/>
    <col min="7" max="7" width="15.42578125" style="11" customWidth="1"/>
    <col min="8" max="8" width="13.85546875" style="11" bestFit="1" customWidth="1"/>
    <col min="9" max="9" width="38.85546875" style="11" customWidth="1"/>
    <col min="10" max="16384" width="8.85546875" style="11"/>
  </cols>
  <sheetData>
    <row r="1" spans="1:9" s="79" customFormat="1" ht="15.75">
      <c r="A1" s="15" t="s">
        <v>26</v>
      </c>
      <c r="B1" s="3"/>
      <c r="C1" s="3"/>
      <c r="D1" s="3"/>
      <c r="E1" s="3"/>
      <c r="F1" s="3"/>
      <c r="G1" s="3"/>
      <c r="H1" s="3"/>
      <c r="I1" s="3"/>
    </row>
    <row r="2" spans="1:9" s="79" customFormat="1" ht="15.75">
      <c r="A2" s="15"/>
      <c r="B2" s="3"/>
      <c r="C2" s="3"/>
      <c r="D2" s="3"/>
      <c r="E2" s="3"/>
      <c r="F2" s="3"/>
      <c r="G2" s="3"/>
      <c r="H2" s="3"/>
      <c r="I2" s="3"/>
    </row>
    <row r="3" spans="1:9" s="79" customFormat="1" ht="15.75">
      <c r="A3" s="83" t="s">
        <v>306</v>
      </c>
      <c r="B3" s="3"/>
      <c r="C3" s="3"/>
      <c r="D3" s="3"/>
      <c r="E3" s="3"/>
      <c r="F3" s="3"/>
      <c r="G3" s="3"/>
      <c r="H3" s="3"/>
      <c r="I3" s="3"/>
    </row>
    <row r="4" spans="1:9" s="79" customFormat="1" ht="15.75">
      <c r="A4" s="83"/>
      <c r="B4" s="3"/>
      <c r="C4" s="3"/>
      <c r="D4" s="3"/>
      <c r="E4" s="3"/>
      <c r="F4" s="3"/>
      <c r="G4" s="3"/>
      <c r="H4" s="3"/>
      <c r="I4" s="3"/>
    </row>
    <row r="5" spans="1:9" s="79" customFormat="1" ht="15.75">
      <c r="A5" s="83" t="s">
        <v>307</v>
      </c>
      <c r="B5" s="3"/>
      <c r="C5" s="3"/>
      <c r="D5" s="3"/>
      <c r="E5" s="3"/>
      <c r="F5" s="3"/>
      <c r="G5" s="3"/>
      <c r="H5" s="3"/>
      <c r="I5" s="3"/>
    </row>
    <row r="6" spans="1:9" s="79" customFormat="1" ht="15.75">
      <c r="A6" s="83"/>
      <c r="B6" s="3"/>
      <c r="C6" s="3"/>
      <c r="D6" s="3"/>
      <c r="E6" s="3"/>
      <c r="F6" s="3"/>
      <c r="G6" s="3"/>
      <c r="H6" s="3"/>
      <c r="I6" s="3"/>
    </row>
    <row r="7" spans="1:9" s="79" customFormat="1" ht="15.75">
      <c r="A7" s="83" t="s">
        <v>89</v>
      </c>
      <c r="B7" s="3"/>
      <c r="C7" s="3"/>
      <c r="D7" s="3"/>
      <c r="E7" s="3"/>
      <c r="F7" s="3"/>
      <c r="G7" s="3"/>
      <c r="H7" s="3"/>
      <c r="I7" s="3"/>
    </row>
    <row r="8" spans="1:9" ht="15" customHeight="1">
      <c r="A8" s="649" t="s">
        <v>14</v>
      </c>
      <c r="B8" s="649" t="s">
        <v>25</v>
      </c>
      <c r="C8" s="649" t="s">
        <v>15</v>
      </c>
      <c r="D8" s="621" t="s">
        <v>16</v>
      </c>
      <c r="E8" s="649" t="s">
        <v>17</v>
      </c>
      <c r="F8" s="650" t="s">
        <v>81</v>
      </c>
      <c r="G8" s="650"/>
      <c r="H8" s="650"/>
      <c r="I8" s="161" t="s">
        <v>1</v>
      </c>
    </row>
    <row r="9" spans="1:9" ht="30.75" customHeight="1">
      <c r="A9" s="649"/>
      <c r="B9" s="649"/>
      <c r="C9" s="649"/>
      <c r="D9" s="621"/>
      <c r="E9" s="649"/>
      <c r="F9" s="161" t="s">
        <v>18</v>
      </c>
      <c r="G9" s="162" t="s">
        <v>118</v>
      </c>
      <c r="H9" s="161" t="s">
        <v>19</v>
      </c>
      <c r="I9" s="289"/>
    </row>
    <row r="10" spans="1:9" s="79" customFormat="1" ht="14.1" customHeight="1">
      <c r="A10" s="821" t="s">
        <v>267</v>
      </c>
      <c r="B10" s="821" t="s">
        <v>268</v>
      </c>
      <c r="C10" s="821" t="s">
        <v>15</v>
      </c>
      <c r="D10" s="827" t="s">
        <v>16</v>
      </c>
      <c r="E10" s="821" t="s">
        <v>17</v>
      </c>
      <c r="F10" s="823" t="s">
        <v>269</v>
      </c>
      <c r="G10" s="824"/>
      <c r="H10" s="825"/>
      <c r="I10" s="250" t="s">
        <v>1</v>
      </c>
    </row>
    <row r="11" spans="1:9" s="79" customFormat="1" ht="14.1" customHeight="1">
      <c r="A11" s="826"/>
      <c r="B11" s="822"/>
      <c r="C11" s="822"/>
      <c r="D11" s="828"/>
      <c r="E11" s="822"/>
      <c r="F11" s="250" t="s">
        <v>18</v>
      </c>
      <c r="G11" s="252" t="s">
        <v>270</v>
      </c>
      <c r="H11" s="250" t="s">
        <v>19</v>
      </c>
      <c r="I11" s="81"/>
    </row>
    <row r="12" spans="1:9" s="79" customFormat="1">
      <c r="A12" s="826"/>
      <c r="B12" s="310" t="s">
        <v>271</v>
      </c>
      <c r="C12" s="81" t="s">
        <v>272</v>
      </c>
      <c r="D12" s="81" t="s">
        <v>273</v>
      </c>
      <c r="E12" s="81" t="s">
        <v>274</v>
      </c>
      <c r="F12" s="311">
        <v>48</v>
      </c>
      <c r="G12" s="81">
        <v>16</v>
      </c>
      <c r="H12" s="81">
        <v>-32</v>
      </c>
      <c r="I12" s="81"/>
    </row>
    <row r="13" spans="1:9" s="79" customFormat="1">
      <c r="A13" s="826"/>
      <c r="B13" s="183"/>
      <c r="C13" s="81"/>
      <c r="D13" s="81" t="s">
        <v>275</v>
      </c>
      <c r="E13" s="81" t="s">
        <v>276</v>
      </c>
      <c r="F13" s="311">
        <v>6</v>
      </c>
      <c r="G13" s="81">
        <v>1</v>
      </c>
      <c r="H13" s="81">
        <v>-5</v>
      </c>
      <c r="I13" s="81"/>
    </row>
    <row r="14" spans="1:9" s="79" customFormat="1">
      <c r="A14" s="826"/>
      <c r="B14" s="183"/>
      <c r="C14" s="81"/>
      <c r="D14" s="81" t="s">
        <v>277</v>
      </c>
      <c r="E14" s="81" t="s">
        <v>278</v>
      </c>
      <c r="F14" s="311">
        <v>4</v>
      </c>
      <c r="G14" s="81">
        <v>4</v>
      </c>
      <c r="H14" s="81">
        <v>0</v>
      </c>
      <c r="I14" s="81"/>
    </row>
    <row r="15" spans="1:9" s="79" customFormat="1">
      <c r="A15" s="826"/>
      <c r="B15" s="183"/>
      <c r="C15" s="81"/>
      <c r="D15" s="81" t="s">
        <v>279</v>
      </c>
      <c r="E15" s="81" t="s">
        <v>280</v>
      </c>
      <c r="F15" s="311">
        <v>1</v>
      </c>
      <c r="G15" s="81">
        <v>0</v>
      </c>
      <c r="H15" s="81">
        <v>-1</v>
      </c>
      <c r="I15" s="81"/>
    </row>
    <row r="16" spans="1:9" s="79" customFormat="1">
      <c r="A16" s="826"/>
      <c r="B16" s="183"/>
      <c r="C16" s="81"/>
      <c r="D16" s="81" t="s">
        <v>281</v>
      </c>
      <c r="E16" s="81" t="s">
        <v>282</v>
      </c>
      <c r="F16" s="311">
        <v>4</v>
      </c>
      <c r="G16" s="81">
        <v>4</v>
      </c>
      <c r="H16" s="81">
        <v>0</v>
      </c>
      <c r="I16" s="81"/>
    </row>
    <row r="17" spans="1:9" s="182" customFormat="1">
      <c r="A17" s="811" t="s">
        <v>283</v>
      </c>
      <c r="B17" s="812"/>
      <c r="C17" s="812"/>
      <c r="D17" s="812"/>
      <c r="E17" s="812"/>
      <c r="F17" s="812"/>
      <c r="G17" s="812"/>
      <c r="H17" s="812"/>
      <c r="I17" s="813"/>
    </row>
    <row r="18" spans="1:9" s="182" customFormat="1">
      <c r="A18" s="811" t="s">
        <v>284</v>
      </c>
      <c r="B18" s="812"/>
      <c r="C18" s="812"/>
      <c r="D18" s="812"/>
      <c r="E18" s="812"/>
      <c r="F18" s="812"/>
      <c r="G18" s="812"/>
      <c r="H18" s="812"/>
      <c r="I18" s="813"/>
    </row>
    <row r="19" spans="1:9" s="79" customFormat="1" ht="14.1" customHeight="1">
      <c r="A19" s="819" t="s">
        <v>285</v>
      </c>
      <c r="B19" s="814" t="s">
        <v>268</v>
      </c>
      <c r="C19" s="814" t="s">
        <v>15</v>
      </c>
      <c r="D19" s="815" t="s">
        <v>16</v>
      </c>
      <c r="E19" s="814" t="s">
        <v>17</v>
      </c>
      <c r="F19" s="820" t="s">
        <v>269</v>
      </c>
      <c r="G19" s="820"/>
      <c r="H19" s="820"/>
      <c r="I19" s="250" t="s">
        <v>1</v>
      </c>
    </row>
    <row r="20" spans="1:9" s="79" customFormat="1">
      <c r="A20" s="819"/>
      <c r="B20" s="814"/>
      <c r="C20" s="814"/>
      <c r="D20" s="815"/>
      <c r="E20" s="814"/>
      <c r="F20" s="250" t="s">
        <v>18</v>
      </c>
      <c r="G20" s="252" t="s">
        <v>270</v>
      </c>
      <c r="H20" s="250" t="s">
        <v>19</v>
      </c>
      <c r="I20" s="81"/>
    </row>
    <row r="21" spans="1:9" s="79" customFormat="1">
      <c r="A21" s="819"/>
      <c r="B21" s="250" t="s">
        <v>286</v>
      </c>
      <c r="C21" s="81" t="s">
        <v>287</v>
      </c>
      <c r="D21" s="81" t="s">
        <v>288</v>
      </c>
      <c r="E21" s="81" t="s">
        <v>289</v>
      </c>
      <c r="F21" s="311" t="s">
        <v>290</v>
      </c>
      <c r="G21" s="312" t="s">
        <v>291</v>
      </c>
      <c r="H21" s="81" t="s">
        <v>292</v>
      </c>
      <c r="I21" s="81" t="s">
        <v>293</v>
      </c>
    </row>
    <row r="22" spans="1:9" s="79" customFormat="1">
      <c r="A22" s="819"/>
      <c r="B22" s="183"/>
      <c r="C22" s="81"/>
      <c r="D22" s="81" t="s">
        <v>288</v>
      </c>
      <c r="E22" s="81" t="s">
        <v>294</v>
      </c>
      <c r="F22" s="311">
        <v>3.5000000000000003E-2</v>
      </c>
      <c r="G22" s="312"/>
      <c r="H22" s="81"/>
      <c r="I22" s="81"/>
    </row>
    <row r="23" spans="1:9" s="79" customFormat="1">
      <c r="A23" s="819"/>
      <c r="B23" s="183"/>
      <c r="C23" s="81"/>
      <c r="D23" s="81" t="s">
        <v>295</v>
      </c>
      <c r="E23" s="81" t="s">
        <v>296</v>
      </c>
      <c r="F23" s="313">
        <v>3.5000000000000003E-2</v>
      </c>
      <c r="G23" s="312">
        <v>0</v>
      </c>
      <c r="H23" s="81">
        <v>-4</v>
      </c>
      <c r="I23" s="81"/>
    </row>
    <row r="24" spans="1:9" s="182" customFormat="1">
      <c r="A24" s="811" t="s">
        <v>297</v>
      </c>
      <c r="B24" s="812"/>
      <c r="C24" s="812"/>
      <c r="D24" s="812"/>
      <c r="E24" s="812"/>
      <c r="F24" s="812"/>
      <c r="G24" s="812"/>
      <c r="H24" s="812"/>
      <c r="I24" s="813"/>
    </row>
    <row r="25" spans="1:9" s="182" customFormat="1">
      <c r="A25" s="811" t="s">
        <v>298</v>
      </c>
      <c r="B25" s="812"/>
      <c r="C25" s="812"/>
      <c r="D25" s="812"/>
      <c r="E25" s="812"/>
      <c r="F25" s="812"/>
      <c r="G25" s="812"/>
      <c r="H25" s="812"/>
      <c r="I25" s="813"/>
    </row>
    <row r="26" spans="1:9" s="79" customFormat="1" ht="14.1" customHeight="1">
      <c r="A26" s="814" t="s">
        <v>285</v>
      </c>
      <c r="B26" s="814" t="s">
        <v>268</v>
      </c>
      <c r="C26" s="814" t="s">
        <v>15</v>
      </c>
      <c r="D26" s="815" t="s">
        <v>16</v>
      </c>
      <c r="E26" s="814" t="s">
        <v>17</v>
      </c>
      <c r="F26" s="816" t="s">
        <v>269</v>
      </c>
      <c r="G26" s="817"/>
      <c r="H26" s="818"/>
      <c r="I26" s="250" t="s">
        <v>1</v>
      </c>
    </row>
    <row r="27" spans="1:9" s="79" customFormat="1">
      <c r="A27" s="814"/>
      <c r="B27" s="814"/>
      <c r="C27" s="814"/>
      <c r="D27" s="815"/>
      <c r="E27" s="814"/>
      <c r="F27" s="250" t="s">
        <v>18</v>
      </c>
      <c r="G27" s="252" t="s">
        <v>270</v>
      </c>
      <c r="H27" s="250" t="s">
        <v>19</v>
      </c>
      <c r="I27" s="81"/>
    </row>
    <row r="28" spans="1:9" s="79" customFormat="1">
      <c r="A28" s="814"/>
      <c r="B28" s="250"/>
      <c r="C28" s="81" t="s">
        <v>299</v>
      </c>
      <c r="D28" s="81" t="s">
        <v>300</v>
      </c>
      <c r="E28" s="314" t="s">
        <v>301</v>
      </c>
      <c r="F28" s="313">
        <v>1</v>
      </c>
      <c r="G28" s="298">
        <v>0.68</v>
      </c>
      <c r="H28" s="299">
        <v>0.32</v>
      </c>
      <c r="I28" s="81"/>
    </row>
    <row r="29" spans="1:9" s="79" customFormat="1">
      <c r="A29" s="814"/>
      <c r="B29" s="183"/>
      <c r="C29" s="81" t="s">
        <v>302</v>
      </c>
      <c r="D29" s="81" t="s">
        <v>300</v>
      </c>
      <c r="E29" s="314" t="s">
        <v>303</v>
      </c>
      <c r="F29" s="313">
        <v>1</v>
      </c>
      <c r="G29" s="298">
        <v>0.6</v>
      </c>
      <c r="H29" s="299">
        <v>0.4</v>
      </c>
      <c r="I29" s="81"/>
    </row>
    <row r="30" spans="1:9" s="79" customFormat="1">
      <c r="A30" s="814"/>
      <c r="B30" s="183"/>
      <c r="C30" s="81" t="s">
        <v>304</v>
      </c>
      <c r="D30" s="81" t="s">
        <v>300</v>
      </c>
      <c r="E30" s="314" t="s">
        <v>305</v>
      </c>
      <c r="F30" s="300">
        <v>4</v>
      </c>
      <c r="G30" s="315"/>
      <c r="H30" s="315"/>
      <c r="I30" s="81"/>
    </row>
    <row r="31" spans="1:9">
      <c r="A31" s="266"/>
      <c r="B31" s="266"/>
      <c r="C31" s="266"/>
      <c r="D31" s="266"/>
      <c r="E31" s="266"/>
      <c r="F31" s="266"/>
      <c r="G31" s="266"/>
      <c r="H31" s="266"/>
      <c r="I31" s="266"/>
    </row>
    <row r="32" spans="1:9" ht="15" customHeight="1">
      <c r="A32" s="649" t="s">
        <v>14</v>
      </c>
      <c r="B32" s="649" t="s">
        <v>25</v>
      </c>
      <c r="C32" s="649" t="s">
        <v>15</v>
      </c>
      <c r="D32" s="621" t="s">
        <v>16</v>
      </c>
      <c r="E32" s="649" t="s">
        <v>17</v>
      </c>
      <c r="F32" s="650" t="s">
        <v>81</v>
      </c>
      <c r="G32" s="650"/>
      <c r="H32" s="650"/>
      <c r="I32" s="161" t="s">
        <v>1</v>
      </c>
    </row>
    <row r="33" spans="1:9" ht="30.75" customHeight="1">
      <c r="A33" s="649"/>
      <c r="B33" s="649"/>
      <c r="C33" s="649"/>
      <c r="D33" s="621"/>
      <c r="E33" s="649"/>
      <c r="F33" s="161" t="s">
        <v>18</v>
      </c>
      <c r="G33" s="162" t="s">
        <v>118</v>
      </c>
      <c r="H33" s="161" t="s">
        <v>19</v>
      </c>
      <c r="I33" s="289"/>
    </row>
    <row r="34" spans="1:9" s="139" customFormat="1">
      <c r="A34" s="651" t="s">
        <v>2434</v>
      </c>
      <c r="B34" s="153" t="s">
        <v>2435</v>
      </c>
      <c r="C34" s="138" t="s">
        <v>2436</v>
      </c>
      <c r="D34" s="138" t="s">
        <v>2437</v>
      </c>
      <c r="E34" s="138" t="s">
        <v>2438</v>
      </c>
      <c r="F34" s="166">
        <v>1</v>
      </c>
      <c r="G34" s="224">
        <v>186682538</v>
      </c>
      <c r="H34" s="224">
        <v>118295063</v>
      </c>
      <c r="I34" s="138" t="s">
        <v>2439</v>
      </c>
    </row>
    <row r="35" spans="1:9" s="139" customFormat="1">
      <c r="A35" s="651"/>
      <c r="B35" s="153" t="s">
        <v>2440</v>
      </c>
      <c r="C35" s="138" t="s">
        <v>2436</v>
      </c>
      <c r="D35" s="138" t="s">
        <v>2441</v>
      </c>
      <c r="E35" s="138" t="s">
        <v>2442</v>
      </c>
      <c r="F35" s="166">
        <v>1</v>
      </c>
      <c r="G35" s="224">
        <v>61257904</v>
      </c>
      <c r="H35" s="224">
        <v>-1302683</v>
      </c>
      <c r="I35" s="138" t="s">
        <v>2443</v>
      </c>
    </row>
    <row r="36" spans="1:9" s="139" customFormat="1">
      <c r="A36" s="651" t="s">
        <v>2444</v>
      </c>
      <c r="B36" s="153" t="s">
        <v>2445</v>
      </c>
      <c r="C36" s="138" t="s">
        <v>2446</v>
      </c>
      <c r="D36" s="138" t="s">
        <v>2447</v>
      </c>
      <c r="E36" s="138" t="s">
        <v>2448</v>
      </c>
      <c r="F36" s="166">
        <v>1</v>
      </c>
      <c r="G36" s="224">
        <v>97314470.5</v>
      </c>
      <c r="H36" s="224">
        <v>55232808</v>
      </c>
      <c r="I36" s="138" t="s">
        <v>2444</v>
      </c>
    </row>
    <row r="37" spans="1:9" s="139" customFormat="1" ht="30">
      <c r="A37" s="651"/>
      <c r="B37" s="153" t="s">
        <v>2449</v>
      </c>
      <c r="C37" s="138" t="s">
        <v>2450</v>
      </c>
      <c r="D37" s="138" t="s">
        <v>2451</v>
      </c>
      <c r="E37" s="154" t="s">
        <v>2451</v>
      </c>
      <c r="F37" s="166">
        <v>1</v>
      </c>
      <c r="G37" s="224">
        <v>180000</v>
      </c>
      <c r="H37" s="224">
        <v>180000</v>
      </c>
      <c r="I37" s="138" t="s">
        <v>2452</v>
      </c>
    </row>
    <row r="38" spans="1:9" s="139" customFormat="1" ht="45" customHeight="1">
      <c r="A38" s="651"/>
      <c r="B38" s="153" t="s">
        <v>2453</v>
      </c>
      <c r="C38" s="138" t="s">
        <v>2454</v>
      </c>
      <c r="D38" s="154" t="s">
        <v>2455</v>
      </c>
      <c r="E38" s="154" t="s">
        <v>2455</v>
      </c>
      <c r="F38" s="166">
        <v>1</v>
      </c>
      <c r="G38" s="224">
        <v>13036710</v>
      </c>
      <c r="H38" s="224">
        <v>3100350</v>
      </c>
      <c r="I38" s="138" t="s">
        <v>2456</v>
      </c>
    </row>
    <row r="39" spans="1:9" s="139" customFormat="1" ht="45">
      <c r="A39" s="651" t="s">
        <v>2457</v>
      </c>
      <c r="B39" s="153" t="s">
        <v>2458</v>
      </c>
      <c r="C39" s="138" t="s">
        <v>2459</v>
      </c>
      <c r="D39" s="138" t="s">
        <v>2460</v>
      </c>
      <c r="E39" s="154" t="s">
        <v>2461</v>
      </c>
      <c r="F39" s="166">
        <v>1</v>
      </c>
      <c r="G39" s="224">
        <f>720000+10685000</f>
        <v>11405000</v>
      </c>
      <c r="H39" s="224">
        <f>G39</f>
        <v>11405000</v>
      </c>
      <c r="I39" s="138" t="s">
        <v>2462</v>
      </c>
    </row>
    <row r="40" spans="1:9" s="139" customFormat="1" ht="45">
      <c r="A40" s="651"/>
      <c r="B40" s="153" t="s">
        <v>2463</v>
      </c>
      <c r="C40" s="138" t="s">
        <v>2464</v>
      </c>
      <c r="D40" s="154" t="s">
        <v>2465</v>
      </c>
      <c r="E40" s="154" t="s">
        <v>2466</v>
      </c>
      <c r="F40" s="166">
        <v>1</v>
      </c>
      <c r="G40" s="224">
        <v>-12265000</v>
      </c>
      <c r="H40" s="224">
        <v>12314800</v>
      </c>
      <c r="I40" s="138" t="s">
        <v>2462</v>
      </c>
    </row>
    <row r="41" spans="1:9" s="139" customFormat="1" ht="45">
      <c r="A41" s="278" t="s">
        <v>2467</v>
      </c>
      <c r="B41" s="138" t="s">
        <v>2468</v>
      </c>
      <c r="C41" s="138" t="s">
        <v>2469</v>
      </c>
      <c r="D41" s="154" t="s">
        <v>2470</v>
      </c>
      <c r="E41" s="154" t="s">
        <v>2471</v>
      </c>
      <c r="F41" s="166">
        <v>1</v>
      </c>
      <c r="G41" s="224">
        <v>3318799</v>
      </c>
      <c r="H41" s="224">
        <v>3268799</v>
      </c>
      <c r="I41" s="138" t="s">
        <v>2472</v>
      </c>
    </row>
    <row r="42" spans="1:9" ht="15" customHeight="1">
      <c r="A42" s="649" t="s">
        <v>14</v>
      </c>
      <c r="B42" s="649" t="s">
        <v>25</v>
      </c>
      <c r="C42" s="649" t="s">
        <v>15</v>
      </c>
      <c r="D42" s="621" t="s">
        <v>16</v>
      </c>
      <c r="E42" s="649" t="s">
        <v>17</v>
      </c>
      <c r="F42" s="650" t="s">
        <v>81</v>
      </c>
      <c r="G42" s="650"/>
      <c r="H42" s="650"/>
      <c r="I42" s="161" t="s">
        <v>1</v>
      </c>
    </row>
    <row r="43" spans="1:9" ht="30.75" customHeight="1">
      <c r="A43" s="649"/>
      <c r="B43" s="649"/>
      <c r="C43" s="649"/>
      <c r="D43" s="621"/>
      <c r="E43" s="649"/>
      <c r="F43" s="161" t="s">
        <v>18</v>
      </c>
      <c r="G43" s="162" t="s">
        <v>118</v>
      </c>
      <c r="H43" s="161" t="s">
        <v>19</v>
      </c>
      <c r="I43" s="289"/>
    </row>
    <row r="44" spans="1:9" ht="30">
      <c r="A44" s="651" t="s">
        <v>2473</v>
      </c>
      <c r="B44" s="684" t="s">
        <v>2474</v>
      </c>
      <c r="C44" s="686" t="s">
        <v>2475</v>
      </c>
      <c r="D44" s="658" t="s">
        <v>2476</v>
      </c>
      <c r="E44" s="140" t="s">
        <v>2477</v>
      </c>
      <c r="F44" s="141">
        <v>10</v>
      </c>
      <c r="G44" s="141">
        <v>2</v>
      </c>
      <c r="H44" s="141">
        <f>F44-G44</f>
        <v>8</v>
      </c>
      <c r="I44" s="138"/>
    </row>
    <row r="45" spans="1:9" ht="20.100000000000001" customHeight="1">
      <c r="A45" s="651"/>
      <c r="B45" s="685"/>
      <c r="C45" s="687"/>
      <c r="D45" s="659"/>
      <c r="E45" s="141" t="s">
        <v>2478</v>
      </c>
      <c r="F45" s="141">
        <v>10</v>
      </c>
      <c r="G45" s="141">
        <v>2</v>
      </c>
      <c r="H45" s="141">
        <f t="shared" ref="H45" si="0">F45-G45</f>
        <v>8</v>
      </c>
      <c r="I45" s="138"/>
    </row>
    <row r="46" spans="1:9">
      <c r="A46" s="651"/>
      <c r="B46" s="684" t="s">
        <v>2479</v>
      </c>
      <c r="C46" s="686" t="s">
        <v>2475</v>
      </c>
      <c r="D46" s="658" t="s">
        <v>2480</v>
      </c>
      <c r="E46" s="140" t="s">
        <v>2481</v>
      </c>
      <c r="F46" s="138" t="s">
        <v>2482</v>
      </c>
      <c r="G46" s="138" t="s">
        <v>2483</v>
      </c>
      <c r="H46" s="138"/>
      <c r="I46" s="138"/>
    </row>
    <row r="47" spans="1:9">
      <c r="A47" s="651"/>
      <c r="B47" s="688"/>
      <c r="C47" s="810"/>
      <c r="D47" s="809"/>
      <c r="E47" s="140" t="s">
        <v>2484</v>
      </c>
      <c r="F47" s="138" t="s">
        <v>2482</v>
      </c>
      <c r="G47" s="138" t="s">
        <v>2483</v>
      </c>
      <c r="H47" s="138"/>
      <c r="I47" s="138"/>
    </row>
    <row r="48" spans="1:9">
      <c r="A48" s="651"/>
      <c r="B48" s="688"/>
      <c r="C48" s="810"/>
      <c r="D48" s="809"/>
      <c r="E48" s="140" t="s">
        <v>2485</v>
      </c>
      <c r="F48" s="138" t="s">
        <v>2482</v>
      </c>
      <c r="G48" s="138" t="s">
        <v>2483</v>
      </c>
      <c r="H48" s="138"/>
      <c r="I48" s="138"/>
    </row>
    <row r="49" spans="1:9">
      <c r="A49" s="651"/>
      <c r="B49" s="685"/>
      <c r="C49" s="687"/>
      <c r="D49" s="659"/>
      <c r="E49" s="140" t="s">
        <v>2486</v>
      </c>
      <c r="F49" s="138" t="s">
        <v>2482</v>
      </c>
      <c r="G49" s="138" t="s">
        <v>2487</v>
      </c>
      <c r="H49" s="138"/>
      <c r="I49" s="138"/>
    </row>
    <row r="50" spans="1:9">
      <c r="A50" s="651" t="s">
        <v>2488</v>
      </c>
      <c r="B50" s="658" t="s">
        <v>2489</v>
      </c>
      <c r="C50" s="686" t="s">
        <v>2475</v>
      </c>
      <c r="D50" s="658" t="s">
        <v>2490</v>
      </c>
      <c r="E50" s="142" t="s">
        <v>2491</v>
      </c>
      <c r="F50" s="143">
        <v>0.45</v>
      </c>
      <c r="G50" s="143">
        <v>0.25</v>
      </c>
      <c r="H50" s="144">
        <f t="shared" ref="H50:H56" si="1">F50-G50</f>
        <v>0.2</v>
      </c>
      <c r="I50" s="138"/>
    </row>
    <row r="51" spans="1:9">
      <c r="A51" s="651"/>
      <c r="B51" s="809"/>
      <c r="C51" s="810"/>
      <c r="D51" s="809"/>
      <c r="E51" s="142" t="s">
        <v>2492</v>
      </c>
      <c r="F51" s="143">
        <v>0.35</v>
      </c>
      <c r="G51" s="143">
        <v>0.25</v>
      </c>
      <c r="H51" s="144">
        <f t="shared" si="1"/>
        <v>9.9999999999999978E-2</v>
      </c>
      <c r="I51" s="138"/>
    </row>
    <row r="52" spans="1:9">
      <c r="A52" s="651"/>
      <c r="B52" s="659"/>
      <c r="C52" s="687"/>
      <c r="D52" s="659"/>
      <c r="E52" s="145" t="s">
        <v>2493</v>
      </c>
      <c r="F52" s="143">
        <v>0.45</v>
      </c>
      <c r="G52" s="143">
        <v>0.25</v>
      </c>
      <c r="H52" s="144">
        <f t="shared" si="1"/>
        <v>0.2</v>
      </c>
      <c r="I52" s="138"/>
    </row>
    <row r="53" spans="1:9">
      <c r="A53" s="651"/>
      <c r="B53" s="146" t="s">
        <v>2494</v>
      </c>
      <c r="C53" s="138" t="s">
        <v>2475</v>
      </c>
      <c r="D53" s="145" t="s">
        <v>2495</v>
      </c>
      <c r="E53" s="142" t="s">
        <v>2496</v>
      </c>
      <c r="F53" s="141" t="s">
        <v>2497</v>
      </c>
      <c r="G53" s="141" t="s">
        <v>2498</v>
      </c>
      <c r="H53" s="141" t="s">
        <v>2497</v>
      </c>
      <c r="I53" s="138"/>
    </row>
    <row r="54" spans="1:9" ht="30">
      <c r="A54" s="651"/>
      <c r="B54" s="146" t="s">
        <v>2499</v>
      </c>
      <c r="C54" s="138" t="s">
        <v>2475</v>
      </c>
      <c r="D54" s="142" t="s">
        <v>2500</v>
      </c>
      <c r="E54" s="142" t="s">
        <v>2501</v>
      </c>
      <c r="F54" s="143">
        <v>0.3</v>
      </c>
      <c r="G54" s="143">
        <v>0.15</v>
      </c>
      <c r="H54" s="144">
        <f t="shared" si="1"/>
        <v>0.15</v>
      </c>
      <c r="I54" s="138"/>
    </row>
    <row r="55" spans="1:9" ht="71.25">
      <c r="A55" s="278" t="s">
        <v>2502</v>
      </c>
      <c r="B55" s="146" t="s">
        <v>2503</v>
      </c>
      <c r="C55" s="145" t="s">
        <v>2504</v>
      </c>
      <c r="D55" s="142" t="s">
        <v>2505</v>
      </c>
      <c r="E55" s="142" t="s">
        <v>2506</v>
      </c>
      <c r="F55" s="143">
        <v>0.4</v>
      </c>
      <c r="G55" s="143">
        <v>0.1</v>
      </c>
      <c r="H55" s="144">
        <f t="shared" si="1"/>
        <v>0.30000000000000004</v>
      </c>
      <c r="I55" s="138"/>
    </row>
    <row r="56" spans="1:9">
      <c r="A56" s="651" t="s">
        <v>2507</v>
      </c>
      <c r="B56" s="146" t="s">
        <v>2508</v>
      </c>
      <c r="C56" s="145" t="s">
        <v>2504</v>
      </c>
      <c r="D56" s="142" t="s">
        <v>2509</v>
      </c>
      <c r="E56" s="142" t="s">
        <v>2510</v>
      </c>
      <c r="F56" s="143">
        <v>7.0000000000000007E-2</v>
      </c>
      <c r="G56" s="143">
        <v>0.05</v>
      </c>
      <c r="H56" s="144">
        <f t="shared" si="1"/>
        <v>2.0000000000000004E-2</v>
      </c>
      <c r="I56" s="138"/>
    </row>
    <row r="57" spans="1:9" ht="45">
      <c r="A57" s="651"/>
      <c r="B57" s="146" t="s">
        <v>2511</v>
      </c>
      <c r="C57" s="145" t="s">
        <v>2504</v>
      </c>
      <c r="D57" s="142" t="s">
        <v>2512</v>
      </c>
      <c r="E57" s="142" t="s">
        <v>2513</v>
      </c>
      <c r="F57" s="147" t="s">
        <v>2514</v>
      </c>
      <c r="G57" s="147" t="s">
        <v>2515</v>
      </c>
      <c r="H57" s="147" t="s">
        <v>2515</v>
      </c>
      <c r="I57" s="138"/>
    </row>
    <row r="58" spans="1:9">
      <c r="A58" s="651" t="s">
        <v>2516</v>
      </c>
      <c r="B58" s="658" t="s">
        <v>2517</v>
      </c>
      <c r="C58" s="656" t="s">
        <v>2504</v>
      </c>
      <c r="D58" s="658" t="s">
        <v>2518</v>
      </c>
      <c r="E58" s="140" t="s">
        <v>2519</v>
      </c>
      <c r="F58" s="141" t="s">
        <v>2520</v>
      </c>
      <c r="G58" s="141" t="s">
        <v>2520</v>
      </c>
      <c r="H58" s="138"/>
      <c r="I58" s="138"/>
    </row>
    <row r="59" spans="1:9">
      <c r="A59" s="651"/>
      <c r="B59" s="659"/>
      <c r="C59" s="657"/>
      <c r="D59" s="659"/>
      <c r="E59" s="140" t="s">
        <v>2521</v>
      </c>
      <c r="F59" s="143">
        <v>0.5</v>
      </c>
      <c r="G59" s="143">
        <v>0.1</v>
      </c>
      <c r="H59" s="144">
        <f t="shared" ref="H59" si="2">F59-G59</f>
        <v>0.4</v>
      </c>
      <c r="I59" s="138"/>
    </row>
    <row r="60" spans="1:9" ht="15" customHeight="1">
      <c r="A60" s="649" t="s">
        <v>14</v>
      </c>
      <c r="B60" s="649" t="s">
        <v>25</v>
      </c>
      <c r="C60" s="649" t="s">
        <v>15</v>
      </c>
      <c r="D60" s="621" t="s">
        <v>16</v>
      </c>
      <c r="E60" s="649" t="s">
        <v>17</v>
      </c>
      <c r="F60" s="650" t="s">
        <v>81</v>
      </c>
      <c r="G60" s="650"/>
      <c r="H60" s="650"/>
      <c r="I60" s="161" t="s">
        <v>1</v>
      </c>
    </row>
    <row r="61" spans="1:9" ht="30.75" customHeight="1">
      <c r="A61" s="649"/>
      <c r="B61" s="649"/>
      <c r="C61" s="649"/>
      <c r="D61" s="621"/>
      <c r="E61" s="649"/>
      <c r="F61" s="161" t="s">
        <v>18</v>
      </c>
      <c r="G61" s="162" t="s">
        <v>118</v>
      </c>
      <c r="H61" s="161" t="s">
        <v>19</v>
      </c>
      <c r="I61" s="289"/>
    </row>
    <row r="62" spans="1:9">
      <c r="A62" s="639"/>
      <c r="B62" s="630" t="s">
        <v>2522</v>
      </c>
      <c r="C62" s="634" t="s">
        <v>2523</v>
      </c>
      <c r="D62" s="634" t="s">
        <v>2524</v>
      </c>
      <c r="E62" s="269" t="s">
        <v>2525</v>
      </c>
      <c r="F62" s="148">
        <v>36</v>
      </c>
      <c r="G62" s="149">
        <v>0</v>
      </c>
      <c r="H62" s="148">
        <f>F62-G62</f>
        <v>36</v>
      </c>
      <c r="I62" s="138"/>
    </row>
    <row r="63" spans="1:9">
      <c r="A63" s="639"/>
      <c r="B63" s="640"/>
      <c r="C63" s="641"/>
      <c r="D63" s="641"/>
      <c r="E63" s="269" t="s">
        <v>2526</v>
      </c>
      <c r="F63" s="148">
        <v>10</v>
      </c>
      <c r="G63" s="149">
        <v>0</v>
      </c>
      <c r="H63" s="148">
        <f t="shared" ref="H63:H71" si="3">F63-G63</f>
        <v>10</v>
      </c>
      <c r="I63" s="154"/>
    </row>
    <row r="64" spans="1:9">
      <c r="A64" s="639"/>
      <c r="B64" s="631"/>
      <c r="C64" s="635"/>
      <c r="D64" s="635"/>
      <c r="E64" s="269" t="s">
        <v>2527</v>
      </c>
      <c r="F64" s="148">
        <v>5</v>
      </c>
      <c r="G64" s="149">
        <v>1</v>
      </c>
      <c r="H64" s="148">
        <f t="shared" si="3"/>
        <v>4</v>
      </c>
      <c r="I64" s="154"/>
    </row>
    <row r="65" spans="1:9">
      <c r="A65" s="639"/>
      <c r="B65" s="630" t="s">
        <v>2528</v>
      </c>
      <c r="C65" s="642"/>
      <c r="D65" s="634" t="s">
        <v>2529</v>
      </c>
      <c r="E65" s="276" t="s">
        <v>2530</v>
      </c>
      <c r="F65" s="150">
        <v>12</v>
      </c>
      <c r="G65" s="151">
        <v>2</v>
      </c>
      <c r="H65" s="148">
        <f t="shared" si="3"/>
        <v>10</v>
      </c>
      <c r="I65" s="154"/>
    </row>
    <row r="66" spans="1:9" ht="30">
      <c r="A66" s="639"/>
      <c r="B66" s="640"/>
      <c r="C66" s="643"/>
      <c r="D66" s="641"/>
      <c r="E66" s="269" t="s">
        <v>2531</v>
      </c>
      <c r="F66" s="148">
        <v>20</v>
      </c>
      <c r="G66" s="149">
        <v>0</v>
      </c>
      <c r="H66" s="148">
        <f t="shared" si="3"/>
        <v>20</v>
      </c>
      <c r="I66" s="138"/>
    </row>
    <row r="67" spans="1:9">
      <c r="A67" s="639"/>
      <c r="B67" s="640"/>
      <c r="C67" s="643"/>
      <c r="D67" s="641"/>
      <c r="E67" s="269" t="s">
        <v>2532</v>
      </c>
      <c r="F67" s="148">
        <v>5</v>
      </c>
      <c r="G67" s="149">
        <v>0</v>
      </c>
      <c r="H67" s="148">
        <f t="shared" si="3"/>
        <v>5</v>
      </c>
      <c r="I67" s="138"/>
    </row>
    <row r="68" spans="1:9">
      <c r="A68" s="639"/>
      <c r="B68" s="631"/>
      <c r="C68" s="644"/>
      <c r="D68" s="635"/>
      <c r="E68" s="152" t="s">
        <v>278</v>
      </c>
      <c r="F68" s="138">
        <v>10</v>
      </c>
      <c r="G68" s="138">
        <v>2</v>
      </c>
      <c r="H68" s="148">
        <f t="shared" si="3"/>
        <v>8</v>
      </c>
      <c r="I68" s="154"/>
    </row>
    <row r="69" spans="1:9" ht="30">
      <c r="A69" s="639"/>
      <c r="B69" s="153" t="s">
        <v>2533</v>
      </c>
      <c r="C69" s="138"/>
      <c r="D69" s="154" t="s">
        <v>2534</v>
      </c>
      <c r="E69" s="154" t="s">
        <v>2535</v>
      </c>
      <c r="F69" s="138">
        <v>30</v>
      </c>
      <c r="G69" s="138">
        <v>0</v>
      </c>
      <c r="H69" s="148">
        <f t="shared" si="3"/>
        <v>30</v>
      </c>
      <c r="I69" s="154"/>
    </row>
    <row r="70" spans="1:9">
      <c r="A70" s="639"/>
      <c r="B70" s="645" t="s">
        <v>2536</v>
      </c>
      <c r="C70" s="632"/>
      <c r="D70" s="647" t="s">
        <v>2537</v>
      </c>
      <c r="E70" s="154" t="s">
        <v>2538</v>
      </c>
      <c r="F70" s="138">
        <v>4</v>
      </c>
      <c r="G70" s="138">
        <v>0</v>
      </c>
      <c r="H70" s="148">
        <f t="shared" si="3"/>
        <v>4</v>
      </c>
      <c r="I70" s="154"/>
    </row>
    <row r="71" spans="1:9">
      <c r="A71" s="639"/>
      <c r="B71" s="646"/>
      <c r="C71" s="633"/>
      <c r="D71" s="648"/>
      <c r="E71" s="155" t="s">
        <v>2539</v>
      </c>
      <c r="F71" s="138">
        <v>12</v>
      </c>
      <c r="G71" s="138">
        <v>0</v>
      </c>
      <c r="H71" s="148">
        <f t="shared" si="3"/>
        <v>12</v>
      </c>
      <c r="I71" s="154"/>
    </row>
    <row r="72" spans="1:9">
      <c r="A72" s="807"/>
      <c r="B72" s="807"/>
      <c r="C72" s="807"/>
      <c r="D72" s="807"/>
      <c r="E72" s="807"/>
      <c r="F72" s="807"/>
      <c r="G72" s="807"/>
      <c r="H72" s="807"/>
      <c r="I72" s="808"/>
    </row>
    <row r="73" spans="1:9">
      <c r="A73" s="627" t="s">
        <v>2540</v>
      </c>
      <c r="B73" s="630" t="s">
        <v>2541</v>
      </c>
      <c r="C73" s="632"/>
      <c r="D73" s="634" t="s">
        <v>2542</v>
      </c>
      <c r="E73" s="154" t="s">
        <v>2543</v>
      </c>
      <c r="F73" s="138">
        <v>179</v>
      </c>
      <c r="G73" s="138">
        <v>20</v>
      </c>
      <c r="H73" s="138">
        <v>159</v>
      </c>
      <c r="I73" s="138"/>
    </row>
    <row r="74" spans="1:9">
      <c r="A74" s="628"/>
      <c r="B74" s="631"/>
      <c r="C74" s="633"/>
      <c r="D74" s="635"/>
      <c r="E74" s="152" t="s">
        <v>2544</v>
      </c>
      <c r="F74" s="156">
        <v>15</v>
      </c>
      <c r="G74" s="81">
        <v>0</v>
      </c>
      <c r="H74" s="81">
        <v>15</v>
      </c>
      <c r="I74" s="81"/>
    </row>
    <row r="75" spans="1:9">
      <c r="A75" s="629"/>
      <c r="B75" s="153" t="s">
        <v>2545</v>
      </c>
      <c r="C75" s="138"/>
      <c r="D75" s="138"/>
      <c r="E75" s="138"/>
      <c r="F75" s="138"/>
      <c r="G75" s="138"/>
      <c r="H75" s="138"/>
      <c r="I75" s="138"/>
    </row>
    <row r="76" spans="1:9">
      <c r="A76" s="301"/>
      <c r="B76" s="804"/>
      <c r="C76" s="805"/>
      <c r="D76" s="805"/>
      <c r="E76" s="805"/>
      <c r="F76" s="805"/>
      <c r="G76" s="805"/>
      <c r="H76" s="805"/>
      <c r="I76" s="806"/>
    </row>
    <row r="77" spans="1:9" ht="45">
      <c r="A77" s="636" t="s">
        <v>2546</v>
      </c>
      <c r="B77" s="157" t="s">
        <v>2547</v>
      </c>
      <c r="C77" s="158"/>
      <c r="D77" s="152" t="s">
        <v>2548</v>
      </c>
      <c r="E77" s="152" t="s">
        <v>2549</v>
      </c>
      <c r="F77" s="152">
        <v>179</v>
      </c>
      <c r="G77" s="158">
        <v>0</v>
      </c>
      <c r="H77" s="158">
        <v>179</v>
      </c>
      <c r="I77" s="152"/>
    </row>
    <row r="78" spans="1:9" ht="30">
      <c r="A78" s="637"/>
      <c r="B78" s="157" t="s">
        <v>2550</v>
      </c>
      <c r="C78" s="158"/>
      <c r="D78" s="152" t="s">
        <v>2551</v>
      </c>
      <c r="E78" s="152" t="s">
        <v>2552</v>
      </c>
      <c r="F78" s="158">
        <v>5</v>
      </c>
      <c r="G78" s="158">
        <v>5</v>
      </c>
      <c r="H78" s="158">
        <v>0</v>
      </c>
      <c r="I78" s="152"/>
    </row>
    <row r="79" spans="1:9" ht="30">
      <c r="A79" s="637"/>
      <c r="B79" s="157" t="s">
        <v>2553</v>
      </c>
      <c r="C79" s="158"/>
      <c r="D79" s="152" t="s">
        <v>2554</v>
      </c>
      <c r="E79" s="152" t="s">
        <v>2555</v>
      </c>
      <c r="F79" s="159">
        <v>179</v>
      </c>
      <c r="G79" s="159">
        <v>159</v>
      </c>
      <c r="H79" s="159">
        <v>20</v>
      </c>
      <c r="I79" s="158" t="s">
        <v>2556</v>
      </c>
    </row>
    <row r="80" spans="1:9">
      <c r="A80" s="637"/>
      <c r="B80" s="157"/>
      <c r="C80" s="158"/>
      <c r="D80" s="158"/>
      <c r="E80" s="158"/>
      <c r="F80" s="158"/>
      <c r="G80" s="158"/>
      <c r="H80" s="158"/>
      <c r="I80" s="158"/>
    </row>
    <row r="81" spans="1:9">
      <c r="A81" s="636" t="s">
        <v>14</v>
      </c>
      <c r="B81" s="706" t="s">
        <v>25</v>
      </c>
      <c r="C81" s="706" t="s">
        <v>15</v>
      </c>
      <c r="D81" s="708" t="s">
        <v>16</v>
      </c>
      <c r="E81" s="706" t="s">
        <v>17</v>
      </c>
      <c r="F81" s="710" t="s">
        <v>81</v>
      </c>
      <c r="G81" s="711"/>
      <c r="H81" s="712"/>
      <c r="I81" s="161" t="s">
        <v>1</v>
      </c>
    </row>
    <row r="82" spans="1:9" ht="57.75">
      <c r="A82" s="637"/>
      <c r="B82" s="707"/>
      <c r="C82" s="707"/>
      <c r="D82" s="709"/>
      <c r="E82" s="707"/>
      <c r="F82" s="161" t="s">
        <v>18</v>
      </c>
      <c r="G82" s="162" t="s">
        <v>118</v>
      </c>
      <c r="H82" s="161" t="s">
        <v>19</v>
      </c>
      <c r="I82" s="289"/>
    </row>
    <row r="83" spans="1:9">
      <c r="A83" s="637"/>
      <c r="B83" s="798" t="s">
        <v>2557</v>
      </c>
      <c r="C83" s="798" t="s">
        <v>2558</v>
      </c>
      <c r="D83" s="801" t="s">
        <v>2559</v>
      </c>
      <c r="E83" s="169" t="s">
        <v>2560</v>
      </c>
      <c r="F83" s="169">
        <v>6</v>
      </c>
      <c r="G83" s="169">
        <v>0</v>
      </c>
      <c r="H83" s="169">
        <f>F83-G83</f>
        <v>6</v>
      </c>
      <c r="I83" s="170"/>
    </row>
    <row r="84" spans="1:9">
      <c r="A84" s="637"/>
      <c r="B84" s="799"/>
      <c r="C84" s="799"/>
      <c r="D84" s="802"/>
      <c r="E84" s="169" t="s">
        <v>2561</v>
      </c>
      <c r="F84" s="169">
        <v>6</v>
      </c>
      <c r="G84" s="169">
        <v>1</v>
      </c>
      <c r="H84" s="169">
        <f>F84-G84</f>
        <v>5</v>
      </c>
      <c r="I84" s="170"/>
    </row>
    <row r="85" spans="1:9">
      <c r="A85" s="637"/>
      <c r="B85" s="800"/>
      <c r="C85" s="800"/>
      <c r="D85" s="803"/>
      <c r="E85" s="169" t="s">
        <v>2562</v>
      </c>
      <c r="F85" s="169" t="s">
        <v>2563</v>
      </c>
      <c r="G85" s="169" t="s">
        <v>2564</v>
      </c>
      <c r="H85" s="169">
        <v>4</v>
      </c>
      <c r="I85" s="276" t="s">
        <v>2565</v>
      </c>
    </row>
    <row r="86" spans="1:9">
      <c r="A86" s="637"/>
      <c r="B86" s="798" t="s">
        <v>2566</v>
      </c>
      <c r="C86" s="798" t="s">
        <v>2558</v>
      </c>
      <c r="D86" s="801" t="s">
        <v>2567</v>
      </c>
      <c r="E86" s="169" t="s">
        <v>2568</v>
      </c>
      <c r="F86" s="169" t="s">
        <v>2569</v>
      </c>
      <c r="G86" s="169" t="s">
        <v>2570</v>
      </c>
      <c r="H86" s="169" t="s">
        <v>2571</v>
      </c>
      <c r="I86" s="170"/>
    </row>
    <row r="87" spans="1:9" ht="30">
      <c r="A87" s="637"/>
      <c r="B87" s="799"/>
      <c r="C87" s="799"/>
      <c r="D87" s="802"/>
      <c r="E87" s="169" t="s">
        <v>2572</v>
      </c>
      <c r="F87" s="169" t="s">
        <v>2573</v>
      </c>
      <c r="G87" s="169" t="s">
        <v>2574</v>
      </c>
      <c r="H87" s="169" t="s">
        <v>2573</v>
      </c>
      <c r="I87" s="276" t="s">
        <v>2575</v>
      </c>
    </row>
    <row r="88" spans="1:9">
      <c r="A88" s="637"/>
      <c r="B88" s="800"/>
      <c r="C88" s="800"/>
      <c r="D88" s="803"/>
      <c r="E88" s="169" t="s">
        <v>2576</v>
      </c>
      <c r="F88" s="169">
        <v>5</v>
      </c>
      <c r="G88" s="169">
        <v>1</v>
      </c>
      <c r="H88" s="169">
        <f>F88-G88</f>
        <v>4</v>
      </c>
      <c r="I88" s="276" t="s">
        <v>2577</v>
      </c>
    </row>
    <row r="89" spans="1:9">
      <c r="A89" s="782" t="s">
        <v>2578</v>
      </c>
      <c r="B89" s="706" t="s">
        <v>25</v>
      </c>
      <c r="C89" s="706" t="s">
        <v>15</v>
      </c>
      <c r="D89" s="708" t="s">
        <v>16</v>
      </c>
      <c r="E89" s="706" t="s">
        <v>17</v>
      </c>
      <c r="F89" s="710" t="s">
        <v>81</v>
      </c>
      <c r="G89" s="711"/>
      <c r="H89" s="712"/>
      <c r="I89" s="161" t="s">
        <v>1</v>
      </c>
    </row>
    <row r="90" spans="1:9" ht="57.75">
      <c r="A90" s="651"/>
      <c r="B90" s="707"/>
      <c r="C90" s="707"/>
      <c r="D90" s="709"/>
      <c r="E90" s="707"/>
      <c r="F90" s="161" t="s">
        <v>18</v>
      </c>
      <c r="G90" s="162" t="s">
        <v>118</v>
      </c>
      <c r="H90" s="161" t="s">
        <v>19</v>
      </c>
      <c r="I90" s="289"/>
    </row>
    <row r="91" spans="1:9" ht="30">
      <c r="A91" s="651"/>
      <c r="B91" s="651" t="s">
        <v>2579</v>
      </c>
      <c r="C91" s="719" t="s">
        <v>2580</v>
      </c>
      <c r="D91" s="154" t="s">
        <v>2581</v>
      </c>
      <c r="E91" s="154" t="s">
        <v>2582</v>
      </c>
      <c r="F91" s="138">
        <v>3</v>
      </c>
      <c r="G91" s="138">
        <v>2</v>
      </c>
      <c r="H91" s="138">
        <v>1</v>
      </c>
      <c r="I91" s="138"/>
    </row>
    <row r="92" spans="1:9" ht="30">
      <c r="A92" s="651"/>
      <c r="B92" s="651"/>
      <c r="C92" s="719"/>
      <c r="D92" s="163" t="s">
        <v>2583</v>
      </c>
      <c r="E92" s="154" t="s">
        <v>2584</v>
      </c>
      <c r="F92" s="138">
        <v>4</v>
      </c>
      <c r="G92" s="138">
        <v>2</v>
      </c>
      <c r="H92" s="138">
        <v>2</v>
      </c>
      <c r="I92" s="138"/>
    </row>
    <row r="93" spans="1:9">
      <c r="A93" s="651"/>
      <c r="B93" s="651"/>
      <c r="C93" s="719"/>
      <c r="D93" s="138" t="s">
        <v>2585</v>
      </c>
      <c r="E93" s="138" t="s">
        <v>2586</v>
      </c>
      <c r="F93" s="138">
        <v>1</v>
      </c>
      <c r="G93" s="138">
        <v>0</v>
      </c>
      <c r="H93" s="138">
        <v>1</v>
      </c>
      <c r="I93" s="138"/>
    </row>
    <row r="94" spans="1:9">
      <c r="A94" s="651"/>
      <c r="B94" s="651" t="s">
        <v>2587</v>
      </c>
      <c r="C94" s="719" t="s">
        <v>2580</v>
      </c>
      <c r="D94" s="138" t="s">
        <v>2588</v>
      </c>
      <c r="E94" s="138" t="s">
        <v>2588</v>
      </c>
      <c r="F94" s="138">
        <v>1</v>
      </c>
      <c r="G94" s="138">
        <v>1</v>
      </c>
      <c r="H94" s="138">
        <v>0</v>
      </c>
      <c r="I94" s="138"/>
    </row>
    <row r="95" spans="1:9" ht="30">
      <c r="A95" s="651"/>
      <c r="B95" s="651"/>
      <c r="C95" s="719"/>
      <c r="D95" s="138" t="s">
        <v>2589</v>
      </c>
      <c r="E95" s="154" t="s">
        <v>2590</v>
      </c>
      <c r="F95" s="138">
        <v>1</v>
      </c>
      <c r="G95" s="138">
        <v>0</v>
      </c>
      <c r="H95" s="138">
        <v>1</v>
      </c>
      <c r="I95" s="138"/>
    </row>
    <row r="96" spans="1:9">
      <c r="A96" s="651"/>
      <c r="B96" s="651"/>
      <c r="C96" s="719"/>
      <c r="D96" s="138" t="s">
        <v>2591</v>
      </c>
      <c r="E96" s="138" t="s">
        <v>2592</v>
      </c>
      <c r="F96" s="138">
        <v>1</v>
      </c>
      <c r="G96" s="138">
        <v>0</v>
      </c>
      <c r="H96" s="138">
        <v>1</v>
      </c>
      <c r="I96" s="138"/>
    </row>
    <row r="97" spans="1:9">
      <c r="A97" s="651"/>
      <c r="B97" s="651"/>
      <c r="C97" s="719"/>
      <c r="D97" s="138" t="s">
        <v>2593</v>
      </c>
      <c r="E97" s="138"/>
      <c r="F97" s="138"/>
      <c r="G97" s="138"/>
      <c r="H97" s="138"/>
      <c r="I97" s="138"/>
    </row>
    <row r="98" spans="1:9">
      <c r="A98" s="785" t="s">
        <v>2594</v>
      </c>
      <c r="B98" s="786"/>
      <c r="C98" s="786"/>
      <c r="D98" s="786"/>
      <c r="E98" s="786"/>
      <c r="F98" s="786"/>
      <c r="G98" s="786"/>
      <c r="H98" s="786"/>
      <c r="I98" s="787"/>
    </row>
    <row r="99" spans="1:9">
      <c r="A99" s="788" t="s">
        <v>2595</v>
      </c>
      <c r="B99" s="789"/>
      <c r="C99" s="789"/>
      <c r="D99" s="789"/>
      <c r="E99" s="789"/>
      <c r="F99" s="789"/>
      <c r="G99" s="789"/>
      <c r="H99" s="789"/>
      <c r="I99" s="790"/>
    </row>
    <row r="100" spans="1:9" ht="45">
      <c r="A100" s="651" t="s">
        <v>2596</v>
      </c>
      <c r="B100" s="651" t="s">
        <v>2597</v>
      </c>
      <c r="C100" s="719" t="s">
        <v>2598</v>
      </c>
      <c r="D100" s="154" t="s">
        <v>2599</v>
      </c>
      <c r="E100" s="164" t="s">
        <v>2600</v>
      </c>
      <c r="F100" s="138">
        <v>800</v>
      </c>
      <c r="G100" s="138">
        <v>350</v>
      </c>
      <c r="H100" s="138">
        <v>450</v>
      </c>
      <c r="I100" s="138"/>
    </row>
    <row r="101" spans="1:9">
      <c r="A101" s="651"/>
      <c r="B101" s="651"/>
      <c r="C101" s="719"/>
      <c r="D101" s="138"/>
      <c r="E101" s="163" t="s">
        <v>2601</v>
      </c>
      <c r="F101" s="138">
        <v>4</v>
      </c>
      <c r="G101" s="138">
        <v>2</v>
      </c>
      <c r="H101" s="138">
        <v>2</v>
      </c>
      <c r="I101" s="138"/>
    </row>
    <row r="102" spans="1:9">
      <c r="A102" s="651"/>
      <c r="B102" s="651"/>
      <c r="C102" s="719"/>
      <c r="D102" s="138"/>
      <c r="E102" s="154" t="s">
        <v>2602</v>
      </c>
      <c r="F102" s="138">
        <v>4</v>
      </c>
      <c r="G102" s="138">
        <v>3</v>
      </c>
      <c r="H102" s="138">
        <v>1</v>
      </c>
      <c r="I102" s="138"/>
    </row>
    <row r="103" spans="1:9">
      <c r="A103" s="651"/>
      <c r="B103" s="651" t="s">
        <v>2603</v>
      </c>
      <c r="C103" s="791" t="s">
        <v>2598</v>
      </c>
      <c r="D103" s="138" t="s">
        <v>2604</v>
      </c>
      <c r="E103" s="138" t="s">
        <v>2605</v>
      </c>
      <c r="F103" s="138">
        <v>8</v>
      </c>
      <c r="G103" s="138">
        <v>2</v>
      </c>
      <c r="H103" s="138">
        <v>6</v>
      </c>
      <c r="I103" s="138"/>
    </row>
    <row r="104" spans="1:9">
      <c r="A104" s="651"/>
      <c r="B104" s="651"/>
      <c r="C104" s="792"/>
      <c r="D104" s="138" t="s">
        <v>2606</v>
      </c>
      <c r="E104" s="138" t="s">
        <v>2607</v>
      </c>
      <c r="F104" s="138">
        <v>200</v>
      </c>
      <c r="G104" s="138">
        <v>0</v>
      </c>
      <c r="H104" s="138">
        <v>200</v>
      </c>
      <c r="I104" s="138"/>
    </row>
    <row r="105" spans="1:9">
      <c r="A105" s="651"/>
      <c r="B105" s="651"/>
      <c r="C105" s="792"/>
      <c r="D105" s="138"/>
      <c r="E105" s="138" t="s">
        <v>2608</v>
      </c>
      <c r="F105" s="165" t="s">
        <v>2609</v>
      </c>
      <c r="G105" s="165">
        <v>0</v>
      </c>
      <c r="H105" s="165" t="s">
        <v>2609</v>
      </c>
      <c r="I105" s="138"/>
    </row>
    <row r="106" spans="1:9">
      <c r="A106" s="651"/>
      <c r="B106" s="651"/>
      <c r="C106" s="793"/>
      <c r="D106" s="138"/>
      <c r="E106" s="154" t="s">
        <v>2610</v>
      </c>
      <c r="F106" s="138">
        <v>15</v>
      </c>
      <c r="G106" s="138">
        <v>8</v>
      </c>
      <c r="H106" s="138">
        <v>7</v>
      </c>
      <c r="I106" s="138"/>
    </row>
    <row r="107" spans="1:9">
      <c r="A107" s="651"/>
      <c r="B107" s="651" t="s">
        <v>2611</v>
      </c>
      <c r="C107" s="719" t="s">
        <v>2598</v>
      </c>
      <c r="D107" s="152" t="s">
        <v>2606</v>
      </c>
      <c r="E107" s="154" t="s">
        <v>2610</v>
      </c>
      <c r="F107" s="138"/>
      <c r="G107" s="138"/>
      <c r="H107" s="138"/>
      <c r="I107" s="138"/>
    </row>
    <row r="108" spans="1:9">
      <c r="A108" s="651"/>
      <c r="B108" s="651"/>
      <c r="C108" s="719"/>
      <c r="D108" s="152" t="s">
        <v>2612</v>
      </c>
      <c r="E108" s="138" t="s">
        <v>2613</v>
      </c>
      <c r="F108" s="138">
        <v>0</v>
      </c>
      <c r="G108" s="138">
        <v>0</v>
      </c>
      <c r="H108" s="138">
        <v>0</v>
      </c>
      <c r="I108" s="138"/>
    </row>
    <row r="109" spans="1:9" ht="30">
      <c r="A109" s="651"/>
      <c r="B109" s="651"/>
      <c r="C109" s="719"/>
      <c r="D109" s="152" t="s">
        <v>2614</v>
      </c>
      <c r="E109" s="138" t="s">
        <v>2615</v>
      </c>
      <c r="F109" s="166">
        <v>0.6</v>
      </c>
      <c r="G109" s="166">
        <v>0.3</v>
      </c>
      <c r="H109" s="166">
        <v>0.3</v>
      </c>
      <c r="I109" s="138"/>
    </row>
    <row r="110" spans="1:9">
      <c r="A110" s="651"/>
      <c r="B110" s="651"/>
      <c r="C110" s="719"/>
      <c r="D110" s="152" t="s">
        <v>2616</v>
      </c>
      <c r="E110" s="152" t="s">
        <v>2617</v>
      </c>
      <c r="F110" s="138">
        <v>20</v>
      </c>
      <c r="G110" s="138">
        <v>11</v>
      </c>
      <c r="H110" s="138">
        <v>9</v>
      </c>
      <c r="I110" s="138"/>
    </row>
    <row r="111" spans="1:9" ht="15.75" thickBot="1">
      <c r="A111" s="651"/>
      <c r="B111" s="651"/>
      <c r="C111" s="719"/>
      <c r="D111" s="152" t="s">
        <v>2618</v>
      </c>
      <c r="E111" s="154" t="s">
        <v>2619</v>
      </c>
      <c r="F111" s="138">
        <v>4</v>
      </c>
      <c r="G111" s="138">
        <v>2</v>
      </c>
      <c r="H111" s="138">
        <v>2</v>
      </c>
      <c r="I111" s="138"/>
    </row>
    <row r="112" spans="1:9">
      <c r="A112" s="794" t="s">
        <v>2638</v>
      </c>
      <c r="B112" s="795"/>
      <c r="C112" s="795"/>
      <c r="D112" s="795"/>
      <c r="E112" s="795"/>
      <c r="F112" s="795"/>
      <c r="G112" s="795"/>
      <c r="H112" s="795"/>
      <c r="I112" s="795"/>
    </row>
    <row r="113" spans="1:9" ht="15.75" thickBot="1">
      <c r="A113" s="796" t="s">
        <v>2620</v>
      </c>
      <c r="B113" s="797"/>
      <c r="C113" s="797"/>
      <c r="D113" s="797"/>
      <c r="E113" s="797"/>
      <c r="F113" s="797"/>
      <c r="G113" s="797"/>
      <c r="H113" s="797"/>
      <c r="I113" s="797"/>
    </row>
    <row r="114" spans="1:9" ht="71.25">
      <c r="A114" s="278" t="s">
        <v>2621</v>
      </c>
      <c r="B114" s="278" t="s">
        <v>2622</v>
      </c>
      <c r="C114" s="270"/>
      <c r="D114" s="152" t="s">
        <v>2623</v>
      </c>
      <c r="E114" s="152" t="s">
        <v>2624</v>
      </c>
      <c r="F114" s="138">
        <v>7</v>
      </c>
      <c r="G114" s="138">
        <v>2</v>
      </c>
      <c r="H114" s="138">
        <v>5</v>
      </c>
      <c r="I114" s="138"/>
    </row>
    <row r="115" spans="1:9" ht="15.75" thickBot="1">
      <c r="A115" s="278"/>
      <c r="B115" s="269"/>
      <c r="C115" s="270"/>
      <c r="D115" s="138" t="s">
        <v>2625</v>
      </c>
      <c r="E115" s="138" t="s">
        <v>2626</v>
      </c>
      <c r="F115" s="166">
        <v>0.4</v>
      </c>
      <c r="G115" s="166">
        <v>0.18</v>
      </c>
      <c r="H115" s="166">
        <v>0.22</v>
      </c>
      <c r="I115" s="138"/>
    </row>
    <row r="116" spans="1:9">
      <c r="A116" s="794" t="s">
        <v>2627</v>
      </c>
      <c r="B116" s="795"/>
      <c r="C116" s="795"/>
      <c r="D116" s="795"/>
      <c r="E116" s="795"/>
      <c r="F116" s="795"/>
      <c r="G116" s="795"/>
      <c r="H116" s="795"/>
      <c r="I116" s="795"/>
    </row>
    <row r="117" spans="1:9" ht="15.75" thickBot="1">
      <c r="A117" s="783" t="s">
        <v>2628</v>
      </c>
      <c r="B117" s="784"/>
      <c r="C117" s="784"/>
      <c r="D117" s="784"/>
      <c r="E117" s="784"/>
      <c r="F117" s="784"/>
      <c r="G117" s="784"/>
      <c r="H117" s="784"/>
      <c r="I117" s="784"/>
    </row>
    <row r="118" spans="1:9" ht="45">
      <c r="A118" s="651" t="s">
        <v>2629</v>
      </c>
      <c r="B118" s="278" t="s">
        <v>2630</v>
      </c>
      <c r="C118" s="719" t="s">
        <v>2631</v>
      </c>
      <c r="D118" s="154" t="s">
        <v>2632</v>
      </c>
      <c r="E118" s="154" t="s">
        <v>2633</v>
      </c>
      <c r="F118" s="138">
        <v>40</v>
      </c>
      <c r="G118" s="138">
        <v>15</v>
      </c>
      <c r="H118" s="138">
        <v>25</v>
      </c>
      <c r="I118" s="138"/>
    </row>
    <row r="119" spans="1:9">
      <c r="A119" s="651"/>
      <c r="B119" s="269"/>
      <c r="C119" s="719"/>
      <c r="D119" s="138"/>
      <c r="E119" s="154" t="s">
        <v>2634</v>
      </c>
      <c r="F119" s="166">
        <v>0.35</v>
      </c>
      <c r="G119" s="166">
        <v>0.05</v>
      </c>
      <c r="H119" s="166">
        <v>0.3</v>
      </c>
      <c r="I119" s="138"/>
    </row>
    <row r="120" spans="1:9" ht="30">
      <c r="A120" s="651"/>
      <c r="B120" s="278" t="s">
        <v>2635</v>
      </c>
      <c r="C120" s="719"/>
      <c r="D120" s="154" t="s">
        <v>2636</v>
      </c>
      <c r="E120" s="154" t="s">
        <v>2637</v>
      </c>
      <c r="F120" s="138">
        <v>2000</v>
      </c>
      <c r="G120" s="138">
        <v>0</v>
      </c>
      <c r="H120" s="138">
        <v>2000</v>
      </c>
      <c r="I120" s="138"/>
    </row>
    <row r="121" spans="1:9" ht="30" customHeight="1">
      <c r="A121" s="636" t="s">
        <v>2639</v>
      </c>
      <c r="B121" s="649" t="s">
        <v>25</v>
      </c>
      <c r="C121" s="649" t="s">
        <v>15</v>
      </c>
      <c r="D121" s="621" t="s">
        <v>16</v>
      </c>
      <c r="E121" s="649" t="s">
        <v>17</v>
      </c>
      <c r="F121" s="650" t="s">
        <v>81</v>
      </c>
      <c r="G121" s="650"/>
      <c r="H121" s="650"/>
      <c r="I121" s="161" t="s">
        <v>1</v>
      </c>
    </row>
    <row r="122" spans="1:9" ht="30" customHeight="1">
      <c r="A122" s="637"/>
      <c r="B122" s="649"/>
      <c r="C122" s="649"/>
      <c r="D122" s="621"/>
      <c r="E122" s="649"/>
      <c r="F122" s="161" t="s">
        <v>18</v>
      </c>
      <c r="G122" s="162" t="s">
        <v>118</v>
      </c>
      <c r="H122" s="161" t="s">
        <v>19</v>
      </c>
      <c r="I122" s="289"/>
    </row>
    <row r="123" spans="1:9" ht="30">
      <c r="A123" s="637"/>
      <c r="B123" s="153" t="s">
        <v>2440</v>
      </c>
      <c r="C123" s="153" t="s">
        <v>2640</v>
      </c>
      <c r="D123" s="153" t="s">
        <v>2641</v>
      </c>
      <c r="E123" s="153" t="s">
        <v>2642</v>
      </c>
      <c r="F123" s="138">
        <v>2</v>
      </c>
      <c r="G123" s="138"/>
      <c r="H123" s="138">
        <f>F123-G123</f>
        <v>2</v>
      </c>
      <c r="I123" s="138"/>
    </row>
    <row r="124" spans="1:9" ht="30">
      <c r="A124" s="782"/>
      <c r="B124" s="153" t="s">
        <v>2643</v>
      </c>
      <c r="C124" s="153" t="s">
        <v>2640</v>
      </c>
      <c r="D124" s="153" t="s">
        <v>2644</v>
      </c>
      <c r="E124" s="153" t="s">
        <v>2645</v>
      </c>
      <c r="F124" s="138" t="s">
        <v>315</v>
      </c>
      <c r="G124" s="138"/>
      <c r="H124" s="138"/>
      <c r="I124" s="138"/>
    </row>
    <row r="125" spans="1:9" ht="45">
      <c r="A125" s="277" t="s">
        <v>2646</v>
      </c>
      <c r="B125" s="275" t="s">
        <v>2647</v>
      </c>
      <c r="C125" s="153" t="s">
        <v>581</v>
      </c>
      <c r="D125" s="153" t="s">
        <v>2648</v>
      </c>
      <c r="E125" s="153" t="s">
        <v>2649</v>
      </c>
      <c r="F125" s="275">
        <v>200</v>
      </c>
      <c r="G125" s="275">
        <v>110</v>
      </c>
      <c r="H125" s="275">
        <f t="shared" ref="H125:H131" si="4">F125-G125</f>
        <v>90</v>
      </c>
      <c r="I125" s="277"/>
    </row>
    <row r="126" spans="1:9" ht="45">
      <c r="A126" s="138"/>
      <c r="B126" s="153" t="s">
        <v>2650</v>
      </c>
      <c r="C126" s="153" t="s">
        <v>581</v>
      </c>
      <c r="D126" s="153" t="s">
        <v>2651</v>
      </c>
      <c r="E126" s="153" t="s">
        <v>2652</v>
      </c>
      <c r="F126" s="138">
        <v>100</v>
      </c>
      <c r="G126" s="138">
        <v>25</v>
      </c>
      <c r="H126" s="138">
        <f t="shared" si="4"/>
        <v>75</v>
      </c>
      <c r="I126" s="138"/>
    </row>
    <row r="127" spans="1:9" ht="30">
      <c r="A127" s="138"/>
      <c r="B127" s="154" t="s">
        <v>2653</v>
      </c>
      <c r="C127" s="153" t="s">
        <v>581</v>
      </c>
      <c r="D127" s="153" t="s">
        <v>2654</v>
      </c>
      <c r="E127" s="153" t="s">
        <v>2655</v>
      </c>
      <c r="F127" s="154">
        <v>200</v>
      </c>
      <c r="G127" s="138">
        <v>80</v>
      </c>
      <c r="H127" s="138">
        <f t="shared" si="4"/>
        <v>120</v>
      </c>
      <c r="I127" s="138"/>
    </row>
    <row r="128" spans="1:9" ht="57">
      <c r="A128" s="167" t="s">
        <v>2656</v>
      </c>
      <c r="B128" s="154" t="s">
        <v>2657</v>
      </c>
      <c r="C128" s="153" t="s">
        <v>2658</v>
      </c>
      <c r="D128" s="153" t="s">
        <v>2659</v>
      </c>
      <c r="E128" s="153" t="s">
        <v>2660</v>
      </c>
      <c r="F128" s="138">
        <v>4</v>
      </c>
      <c r="G128" s="138"/>
      <c r="H128" s="138">
        <f t="shared" si="4"/>
        <v>4</v>
      </c>
      <c r="I128" s="138"/>
    </row>
    <row r="129" spans="1:9" ht="30">
      <c r="A129" s="153"/>
      <c r="B129" s="153" t="s">
        <v>2661</v>
      </c>
      <c r="C129" s="153" t="s">
        <v>2658</v>
      </c>
      <c r="D129" s="153" t="s">
        <v>2662</v>
      </c>
      <c r="E129" s="153" t="s">
        <v>2663</v>
      </c>
      <c r="F129" s="138">
        <v>10</v>
      </c>
      <c r="G129" s="138">
        <v>5</v>
      </c>
      <c r="H129" s="138">
        <f t="shared" si="4"/>
        <v>5</v>
      </c>
      <c r="I129" s="138"/>
    </row>
    <row r="130" spans="1:9" ht="57">
      <c r="A130" s="277" t="s">
        <v>2664</v>
      </c>
      <c r="B130" s="154" t="s">
        <v>2665</v>
      </c>
      <c r="C130" s="153" t="s">
        <v>2666</v>
      </c>
      <c r="D130" s="153" t="s">
        <v>2667</v>
      </c>
      <c r="E130" s="153" t="s">
        <v>2668</v>
      </c>
      <c r="F130" s="138">
        <v>1</v>
      </c>
      <c r="G130" s="138">
        <v>0</v>
      </c>
      <c r="H130" s="138">
        <f t="shared" si="4"/>
        <v>1</v>
      </c>
      <c r="I130" s="138"/>
    </row>
    <row r="131" spans="1:9" ht="30">
      <c r="A131" s="138"/>
      <c r="B131" s="153" t="s">
        <v>2669</v>
      </c>
      <c r="C131" s="153" t="s">
        <v>2666</v>
      </c>
      <c r="D131" s="153" t="s">
        <v>2667</v>
      </c>
      <c r="E131" s="153" t="s">
        <v>2670</v>
      </c>
      <c r="F131" s="138">
        <v>1</v>
      </c>
      <c r="G131" s="138">
        <v>0</v>
      </c>
      <c r="H131" s="138">
        <f t="shared" si="4"/>
        <v>1</v>
      </c>
      <c r="I131" s="138"/>
    </row>
    <row r="132" spans="1:9" ht="30" customHeight="1">
      <c r="A132" s="649" t="s">
        <v>14</v>
      </c>
      <c r="B132" s="649" t="s">
        <v>25</v>
      </c>
      <c r="C132" s="649" t="s">
        <v>15</v>
      </c>
      <c r="D132" s="621" t="s">
        <v>16</v>
      </c>
      <c r="E132" s="649" t="s">
        <v>17</v>
      </c>
      <c r="F132" s="650" t="s">
        <v>81</v>
      </c>
      <c r="G132" s="650"/>
      <c r="H132" s="650"/>
      <c r="I132" s="161" t="s">
        <v>1</v>
      </c>
    </row>
    <row r="133" spans="1:9" ht="30" customHeight="1">
      <c r="A133" s="649"/>
      <c r="B133" s="649"/>
      <c r="C133" s="649"/>
      <c r="D133" s="621"/>
      <c r="E133" s="649"/>
      <c r="F133" s="161" t="s">
        <v>18</v>
      </c>
      <c r="G133" s="162" t="s">
        <v>118</v>
      </c>
      <c r="H133" s="161" t="s">
        <v>19</v>
      </c>
      <c r="I133" s="289"/>
    </row>
    <row r="134" spans="1:9">
      <c r="A134" s="684" t="s">
        <v>2671</v>
      </c>
      <c r="B134" s="778" t="s">
        <v>2672</v>
      </c>
      <c r="C134" s="770" t="s">
        <v>2673</v>
      </c>
      <c r="D134" s="779" t="s">
        <v>2674</v>
      </c>
      <c r="E134" s="168" t="s">
        <v>2675</v>
      </c>
      <c r="F134" s="169">
        <v>12</v>
      </c>
      <c r="G134" s="169">
        <v>3</v>
      </c>
      <c r="H134" s="169">
        <f>F134-G134</f>
        <v>9</v>
      </c>
      <c r="I134" s="170"/>
    </row>
    <row r="135" spans="1:9">
      <c r="A135" s="688"/>
      <c r="B135" s="763"/>
      <c r="C135" s="766"/>
      <c r="D135" s="780"/>
      <c r="E135" s="171" t="s">
        <v>2676</v>
      </c>
      <c r="F135" s="172">
        <v>9</v>
      </c>
      <c r="G135" s="173">
        <v>2</v>
      </c>
      <c r="H135" s="173">
        <f>F135-G135</f>
        <v>7</v>
      </c>
      <c r="I135" s="138"/>
    </row>
    <row r="136" spans="1:9">
      <c r="A136" s="688"/>
      <c r="B136" s="763"/>
      <c r="C136" s="766"/>
      <c r="D136" s="780"/>
      <c r="E136" s="171" t="s">
        <v>2677</v>
      </c>
      <c r="F136" s="172">
        <v>1</v>
      </c>
      <c r="G136" s="173">
        <v>1</v>
      </c>
      <c r="H136" s="173">
        <f t="shared" ref="H136:H139" si="5">F136-G136</f>
        <v>0</v>
      </c>
      <c r="I136" s="138"/>
    </row>
    <row r="137" spans="1:9">
      <c r="A137" s="688"/>
      <c r="B137" s="763"/>
      <c r="C137" s="766"/>
      <c r="D137" s="780"/>
      <c r="E137" s="171" t="s">
        <v>2678</v>
      </c>
      <c r="F137" s="172">
        <v>2</v>
      </c>
      <c r="G137" s="173">
        <v>1</v>
      </c>
      <c r="H137" s="173">
        <f t="shared" si="5"/>
        <v>1</v>
      </c>
      <c r="I137" s="138"/>
    </row>
    <row r="138" spans="1:9">
      <c r="A138" s="688"/>
      <c r="B138" s="763"/>
      <c r="C138" s="766"/>
      <c r="D138" s="780"/>
      <c r="E138" s="171" t="s">
        <v>2679</v>
      </c>
      <c r="F138" s="172">
        <v>1</v>
      </c>
      <c r="G138" s="173">
        <v>1</v>
      </c>
      <c r="H138" s="173">
        <f t="shared" si="5"/>
        <v>0</v>
      </c>
      <c r="I138" s="138"/>
    </row>
    <row r="139" spans="1:9">
      <c r="A139" s="688"/>
      <c r="B139" s="764"/>
      <c r="C139" s="767"/>
      <c r="D139" s="781"/>
      <c r="E139" s="171" t="s">
        <v>2680</v>
      </c>
      <c r="F139" s="172">
        <v>5</v>
      </c>
      <c r="G139" s="173">
        <v>4</v>
      </c>
      <c r="H139" s="173">
        <f t="shared" si="5"/>
        <v>1</v>
      </c>
      <c r="I139" s="138"/>
    </row>
    <row r="140" spans="1:9">
      <c r="A140" s="685"/>
      <c r="B140" s="771" t="s">
        <v>25</v>
      </c>
      <c r="C140" s="773" t="s">
        <v>15</v>
      </c>
      <c r="D140" s="775" t="s">
        <v>16</v>
      </c>
      <c r="E140" s="755" t="s">
        <v>17</v>
      </c>
      <c r="F140" s="757"/>
      <c r="G140" s="758"/>
      <c r="H140" s="759"/>
      <c r="I140" s="174" t="s">
        <v>1</v>
      </c>
    </row>
    <row r="141" spans="1:9" ht="57.75">
      <c r="A141" s="760" t="s">
        <v>2681</v>
      </c>
      <c r="B141" s="772"/>
      <c r="C141" s="774"/>
      <c r="D141" s="776"/>
      <c r="E141" s="756"/>
      <c r="F141" s="174" t="s">
        <v>18</v>
      </c>
      <c r="G141" s="175" t="s">
        <v>2682</v>
      </c>
      <c r="H141" s="174" t="s">
        <v>19</v>
      </c>
      <c r="I141" s="148"/>
    </row>
    <row r="142" spans="1:9" ht="30">
      <c r="A142" s="761"/>
      <c r="B142" s="762" t="s">
        <v>2683</v>
      </c>
      <c r="C142" s="765" t="s">
        <v>2673</v>
      </c>
      <c r="D142" s="176" t="s">
        <v>2684</v>
      </c>
      <c r="E142" s="173" t="s">
        <v>2685</v>
      </c>
      <c r="F142" s="171">
        <v>12</v>
      </c>
      <c r="G142" s="173">
        <v>6</v>
      </c>
      <c r="H142" s="173">
        <f>F142-G142</f>
        <v>6</v>
      </c>
      <c r="I142" s="138"/>
    </row>
    <row r="143" spans="1:9" ht="30">
      <c r="A143" s="761"/>
      <c r="B143" s="763"/>
      <c r="C143" s="766"/>
      <c r="D143" s="274" t="s">
        <v>2686</v>
      </c>
      <c r="E143" s="172" t="s">
        <v>2687</v>
      </c>
      <c r="F143" s="177">
        <v>2</v>
      </c>
      <c r="G143" s="177">
        <v>0</v>
      </c>
      <c r="H143" s="173">
        <f t="shared" ref="H143:H149" si="6">F143-G143</f>
        <v>2</v>
      </c>
      <c r="I143" s="178"/>
    </row>
    <row r="144" spans="1:9">
      <c r="A144" s="761"/>
      <c r="B144" s="763"/>
      <c r="C144" s="766"/>
      <c r="D144" s="176" t="s">
        <v>2688</v>
      </c>
      <c r="E144" s="173" t="s">
        <v>2689</v>
      </c>
      <c r="F144" s="173">
        <v>5</v>
      </c>
      <c r="G144" s="173">
        <v>2</v>
      </c>
      <c r="H144" s="173">
        <f t="shared" si="6"/>
        <v>3</v>
      </c>
      <c r="I144" s="138"/>
    </row>
    <row r="145" spans="1:9">
      <c r="A145" s="761"/>
      <c r="B145" s="763"/>
      <c r="C145" s="766"/>
      <c r="D145" s="768" t="s">
        <v>2690</v>
      </c>
      <c r="E145" s="173" t="s">
        <v>2691</v>
      </c>
      <c r="F145" s="173">
        <v>1</v>
      </c>
      <c r="G145" s="173">
        <v>1</v>
      </c>
      <c r="H145" s="173">
        <f t="shared" si="6"/>
        <v>0</v>
      </c>
      <c r="I145" s="138"/>
    </row>
    <row r="146" spans="1:9">
      <c r="A146" s="761"/>
      <c r="B146" s="764"/>
      <c r="C146" s="767"/>
      <c r="D146" s="769"/>
      <c r="E146" s="173" t="s">
        <v>2692</v>
      </c>
      <c r="F146" s="173">
        <v>1</v>
      </c>
      <c r="G146" s="173">
        <v>1</v>
      </c>
      <c r="H146" s="173">
        <f t="shared" si="6"/>
        <v>0</v>
      </c>
      <c r="I146" s="138"/>
    </row>
    <row r="147" spans="1:9">
      <c r="A147" s="761"/>
      <c r="B147" s="179" t="s">
        <v>2693</v>
      </c>
      <c r="C147" s="180" t="s">
        <v>2673</v>
      </c>
      <c r="D147" s="176" t="s">
        <v>2694</v>
      </c>
      <c r="E147" s="173" t="s">
        <v>2695</v>
      </c>
      <c r="F147" s="173"/>
      <c r="G147" s="173"/>
      <c r="H147" s="173">
        <f t="shared" si="6"/>
        <v>0</v>
      </c>
      <c r="I147" s="138"/>
    </row>
    <row r="148" spans="1:9">
      <c r="A148" s="761"/>
      <c r="B148" s="762" t="s">
        <v>2696</v>
      </c>
      <c r="C148" s="770" t="s">
        <v>2673</v>
      </c>
      <c r="D148" s="762" t="s">
        <v>2697</v>
      </c>
      <c r="E148" s="173" t="s">
        <v>2698</v>
      </c>
      <c r="F148" s="173">
        <v>1</v>
      </c>
      <c r="G148" s="173">
        <v>0</v>
      </c>
      <c r="H148" s="173">
        <f t="shared" si="6"/>
        <v>1</v>
      </c>
      <c r="I148" s="138"/>
    </row>
    <row r="149" spans="1:9">
      <c r="A149" s="761"/>
      <c r="B149" s="764"/>
      <c r="C149" s="767"/>
      <c r="D149" s="764"/>
      <c r="E149" s="173" t="s">
        <v>2699</v>
      </c>
      <c r="F149" s="173">
        <v>1</v>
      </c>
      <c r="G149" s="173">
        <v>0</v>
      </c>
      <c r="H149" s="173">
        <f t="shared" si="6"/>
        <v>1</v>
      </c>
      <c r="I149" s="138"/>
    </row>
    <row r="150" spans="1:9">
      <c r="A150" s="761"/>
      <c r="B150" s="771" t="s">
        <v>25</v>
      </c>
      <c r="C150" s="773" t="s">
        <v>15</v>
      </c>
      <c r="D150" s="775" t="s">
        <v>16</v>
      </c>
      <c r="E150" s="755" t="s">
        <v>17</v>
      </c>
      <c r="F150" s="757"/>
      <c r="G150" s="758"/>
      <c r="H150" s="759"/>
      <c r="I150" s="174" t="s">
        <v>1</v>
      </c>
    </row>
    <row r="151" spans="1:9" ht="57.75">
      <c r="A151" s="777" t="s">
        <v>2700</v>
      </c>
      <c r="B151" s="772"/>
      <c r="C151" s="774"/>
      <c r="D151" s="776"/>
      <c r="E151" s="756"/>
      <c r="F151" s="174" t="s">
        <v>18</v>
      </c>
      <c r="G151" s="175" t="s">
        <v>118</v>
      </c>
      <c r="H151" s="174" t="s">
        <v>19</v>
      </c>
      <c r="I151" s="148"/>
    </row>
    <row r="152" spans="1:9">
      <c r="A152" s="777"/>
      <c r="B152" s="762" t="s">
        <v>2701</v>
      </c>
      <c r="C152" s="765" t="s">
        <v>2673</v>
      </c>
      <c r="D152" s="176" t="s">
        <v>2702</v>
      </c>
      <c r="E152" s="173" t="s">
        <v>2703</v>
      </c>
      <c r="F152" s="171">
        <v>1</v>
      </c>
      <c r="G152" s="173">
        <v>0</v>
      </c>
      <c r="H152" s="173">
        <f>F152-G152</f>
        <v>1</v>
      </c>
      <c r="I152" s="138"/>
    </row>
    <row r="153" spans="1:9">
      <c r="A153" s="777"/>
      <c r="B153" s="763"/>
      <c r="C153" s="766"/>
      <c r="D153" s="274" t="s">
        <v>2704</v>
      </c>
      <c r="E153" s="172" t="s">
        <v>2705</v>
      </c>
      <c r="F153" s="177">
        <v>1</v>
      </c>
      <c r="G153" s="177">
        <v>0</v>
      </c>
      <c r="H153" s="173">
        <f t="shared" ref="H153:H155" si="7">F153-G153</f>
        <v>1</v>
      </c>
      <c r="I153" s="178"/>
    </row>
    <row r="154" spans="1:9" ht="30">
      <c r="A154" s="777"/>
      <c r="B154" s="763"/>
      <c r="C154" s="766"/>
      <c r="D154" s="176" t="s">
        <v>2706</v>
      </c>
      <c r="E154" s="173" t="s">
        <v>2707</v>
      </c>
      <c r="F154" s="173">
        <v>1</v>
      </c>
      <c r="G154" s="173">
        <v>1</v>
      </c>
      <c r="H154" s="173">
        <f t="shared" si="7"/>
        <v>0</v>
      </c>
      <c r="I154" s="138"/>
    </row>
    <row r="155" spans="1:9" ht="30">
      <c r="A155" s="777"/>
      <c r="B155" s="179" t="s">
        <v>2708</v>
      </c>
      <c r="C155" s="181" t="s">
        <v>2673</v>
      </c>
      <c r="D155" s="176" t="s">
        <v>2709</v>
      </c>
      <c r="E155" s="173" t="s">
        <v>2710</v>
      </c>
      <c r="F155" s="173">
        <v>2</v>
      </c>
      <c r="G155" s="173">
        <v>1</v>
      </c>
      <c r="H155" s="173">
        <f t="shared" si="7"/>
        <v>1</v>
      </c>
      <c r="I155" s="138"/>
    </row>
    <row r="156" spans="1:9" ht="30" customHeight="1">
      <c r="A156" s="649" t="s">
        <v>14</v>
      </c>
      <c r="B156" s="649" t="s">
        <v>25</v>
      </c>
      <c r="C156" s="649" t="s">
        <v>15</v>
      </c>
      <c r="D156" s="621" t="s">
        <v>16</v>
      </c>
      <c r="E156" s="649" t="s">
        <v>17</v>
      </c>
      <c r="F156" s="650" t="s">
        <v>81</v>
      </c>
      <c r="G156" s="650"/>
      <c r="H156" s="650"/>
      <c r="I156" s="161" t="s">
        <v>1</v>
      </c>
    </row>
    <row r="157" spans="1:9" ht="30" customHeight="1">
      <c r="A157" s="649"/>
      <c r="B157" s="649"/>
      <c r="C157" s="649"/>
      <c r="D157" s="621"/>
      <c r="E157" s="649"/>
      <c r="F157" s="161" t="s">
        <v>18</v>
      </c>
      <c r="G157" s="162" t="s">
        <v>118</v>
      </c>
      <c r="H157" s="161" t="s">
        <v>19</v>
      </c>
      <c r="I157" s="289"/>
    </row>
    <row r="158" spans="1:9" ht="30">
      <c r="A158" s="743" t="s">
        <v>2712</v>
      </c>
      <c r="B158" s="748" t="s">
        <v>2713</v>
      </c>
      <c r="C158" s="749" t="s">
        <v>2711</v>
      </c>
      <c r="D158" s="752" t="s">
        <v>2714</v>
      </c>
      <c r="E158" s="183" t="s">
        <v>2715</v>
      </c>
      <c r="F158" s="184">
        <v>1</v>
      </c>
      <c r="G158" s="184">
        <v>0</v>
      </c>
      <c r="H158" s="184">
        <f t="shared" ref="H158:H165" si="8">F158-G158</f>
        <v>1</v>
      </c>
      <c r="I158" s="185" t="s">
        <v>2716</v>
      </c>
    </row>
    <row r="159" spans="1:9">
      <c r="A159" s="744"/>
      <c r="B159" s="748"/>
      <c r="C159" s="750"/>
      <c r="D159" s="753"/>
      <c r="E159" s="183" t="s">
        <v>2717</v>
      </c>
      <c r="F159" s="184">
        <v>36</v>
      </c>
      <c r="G159" s="184">
        <v>0</v>
      </c>
      <c r="H159" s="184">
        <f t="shared" si="8"/>
        <v>36</v>
      </c>
      <c r="I159" s="185" t="s">
        <v>2716</v>
      </c>
    </row>
    <row r="160" spans="1:9">
      <c r="A160" s="744"/>
      <c r="B160" s="748"/>
      <c r="C160" s="751"/>
      <c r="D160" s="754"/>
      <c r="E160" s="183" t="s">
        <v>2718</v>
      </c>
      <c r="F160" s="184">
        <v>111</v>
      </c>
      <c r="G160" s="184">
        <v>0</v>
      </c>
      <c r="H160" s="184">
        <f t="shared" si="8"/>
        <v>111</v>
      </c>
      <c r="I160" s="185" t="s">
        <v>2716</v>
      </c>
    </row>
    <row r="161" spans="1:9" ht="30">
      <c r="A161" s="744"/>
      <c r="B161" s="186" t="s">
        <v>2719</v>
      </c>
      <c r="C161" s="186" t="s">
        <v>2711</v>
      </c>
      <c r="D161" s="183" t="s">
        <v>2720</v>
      </c>
      <c r="E161" s="183" t="s">
        <v>2721</v>
      </c>
      <c r="F161" s="184">
        <v>77000</v>
      </c>
      <c r="G161" s="184">
        <v>0</v>
      </c>
      <c r="H161" s="184">
        <f t="shared" si="8"/>
        <v>77000</v>
      </c>
      <c r="I161" s="185" t="s">
        <v>824</v>
      </c>
    </row>
    <row r="162" spans="1:9" ht="30">
      <c r="A162" s="743" t="s">
        <v>2722</v>
      </c>
      <c r="B162" s="745" t="s">
        <v>2723</v>
      </c>
      <c r="C162" s="746" t="s">
        <v>2711</v>
      </c>
      <c r="D162" s="183" t="s">
        <v>2724</v>
      </c>
      <c r="E162" s="183" t="s">
        <v>2725</v>
      </c>
      <c r="F162" s="187">
        <v>16</v>
      </c>
      <c r="G162" s="184">
        <v>0</v>
      </c>
      <c r="H162" s="184">
        <f t="shared" si="8"/>
        <v>16</v>
      </c>
      <c r="I162" s="185" t="s">
        <v>2716</v>
      </c>
    </row>
    <row r="163" spans="1:9">
      <c r="A163" s="744"/>
      <c r="B163" s="745"/>
      <c r="C163" s="746"/>
      <c r="D163" s="183" t="s">
        <v>2726</v>
      </c>
      <c r="E163" s="183" t="s">
        <v>2727</v>
      </c>
      <c r="F163" s="187">
        <v>2</v>
      </c>
      <c r="G163" s="184">
        <v>0</v>
      </c>
      <c r="H163" s="184">
        <f t="shared" si="8"/>
        <v>2</v>
      </c>
      <c r="I163" s="185" t="s">
        <v>2716</v>
      </c>
    </row>
    <row r="164" spans="1:9" ht="30">
      <c r="A164" s="747" t="s">
        <v>2728</v>
      </c>
      <c r="B164" s="746" t="s">
        <v>2723</v>
      </c>
      <c r="C164" s="746" t="s">
        <v>2711</v>
      </c>
      <c r="D164" s="183" t="s">
        <v>2729</v>
      </c>
      <c r="E164" s="183" t="s">
        <v>2730</v>
      </c>
      <c r="F164" s="187">
        <v>56</v>
      </c>
      <c r="G164" s="184">
        <v>0</v>
      </c>
      <c r="H164" s="184">
        <f t="shared" si="8"/>
        <v>56</v>
      </c>
      <c r="I164" s="185" t="s">
        <v>2731</v>
      </c>
    </row>
    <row r="165" spans="1:9" ht="30.75" thickBot="1">
      <c r="A165" s="747"/>
      <c r="B165" s="746"/>
      <c r="C165" s="746"/>
      <c r="D165" s="183" t="s">
        <v>2732</v>
      </c>
      <c r="E165" s="183" t="s">
        <v>2733</v>
      </c>
      <c r="F165" s="187">
        <v>60</v>
      </c>
      <c r="G165" s="184">
        <v>0</v>
      </c>
      <c r="H165" s="184">
        <f t="shared" si="8"/>
        <v>60</v>
      </c>
      <c r="I165" s="185" t="s">
        <v>2716</v>
      </c>
    </row>
    <row r="166" spans="1:9" ht="15.75" thickBot="1">
      <c r="A166" s="728" t="s">
        <v>14</v>
      </c>
      <c r="B166" s="731" t="s">
        <v>268</v>
      </c>
      <c r="C166" s="731" t="s">
        <v>15</v>
      </c>
      <c r="D166" s="733" t="s">
        <v>16</v>
      </c>
      <c r="E166" s="735" t="s">
        <v>17</v>
      </c>
      <c r="F166" s="737" t="s">
        <v>2734</v>
      </c>
      <c r="G166" s="738"/>
      <c r="H166" s="739"/>
      <c r="I166" s="213" t="s">
        <v>1</v>
      </c>
    </row>
    <row r="167" spans="1:9" ht="43.5" thickBot="1">
      <c r="A167" s="729"/>
      <c r="B167" s="732"/>
      <c r="C167" s="732"/>
      <c r="D167" s="734"/>
      <c r="E167" s="736"/>
      <c r="F167" s="214" t="s">
        <v>18</v>
      </c>
      <c r="G167" s="215" t="s">
        <v>2735</v>
      </c>
      <c r="H167" s="214" t="s">
        <v>19</v>
      </c>
      <c r="I167" s="216"/>
    </row>
    <row r="168" spans="1:9" ht="30.75" thickBot="1">
      <c r="A168" s="729"/>
      <c r="B168" s="188" t="s">
        <v>2736</v>
      </c>
      <c r="C168" s="188" t="s">
        <v>2580</v>
      </c>
      <c r="D168" s="189" t="s">
        <v>2737</v>
      </c>
      <c r="E168" s="190" t="s">
        <v>2582</v>
      </c>
      <c r="F168" s="191">
        <v>5</v>
      </c>
      <c r="G168" s="192">
        <v>0</v>
      </c>
      <c r="H168" s="191">
        <f>F168-G168</f>
        <v>5</v>
      </c>
      <c r="I168" s="193" t="s">
        <v>2738</v>
      </c>
    </row>
    <row r="169" spans="1:9" ht="45.75" thickBot="1">
      <c r="A169" s="729"/>
      <c r="B169" s="188" t="s">
        <v>2739</v>
      </c>
      <c r="C169" s="194" t="s">
        <v>2580</v>
      </c>
      <c r="D169" s="189" t="s">
        <v>2481</v>
      </c>
      <c r="E169" s="195" t="s">
        <v>2588</v>
      </c>
      <c r="F169" s="191"/>
      <c r="G169" s="192"/>
      <c r="H169" s="191">
        <f t="shared" ref="H169:H176" si="9">F169-G169</f>
        <v>0</v>
      </c>
      <c r="I169" s="193" t="s">
        <v>2740</v>
      </c>
    </row>
    <row r="170" spans="1:9" ht="45.75" thickBot="1">
      <c r="A170" s="729"/>
      <c r="B170" s="196" t="s">
        <v>2757</v>
      </c>
      <c r="C170" s="740" t="s">
        <v>2741</v>
      </c>
      <c r="D170" s="189" t="s">
        <v>2742</v>
      </c>
      <c r="E170" s="190" t="s">
        <v>2743</v>
      </c>
      <c r="F170" s="191">
        <v>5</v>
      </c>
      <c r="G170" s="192"/>
      <c r="H170" s="191">
        <f t="shared" si="9"/>
        <v>5</v>
      </c>
      <c r="I170" s="193" t="s">
        <v>2738</v>
      </c>
    </row>
    <row r="171" spans="1:9" ht="30.75" thickBot="1">
      <c r="A171" s="729"/>
      <c r="B171" s="197" t="s">
        <v>2758</v>
      </c>
      <c r="C171" s="741"/>
      <c r="D171" s="198" t="s">
        <v>2744</v>
      </c>
      <c r="E171" s="199" t="s">
        <v>2745</v>
      </c>
      <c r="F171" s="200">
        <v>39</v>
      </c>
      <c r="G171" s="201"/>
      <c r="H171" s="191">
        <f t="shared" si="9"/>
        <v>39</v>
      </c>
      <c r="I171" s="193" t="s">
        <v>2738</v>
      </c>
    </row>
    <row r="172" spans="1:9" ht="30.75" thickBot="1">
      <c r="A172" s="729"/>
      <c r="B172" s="197" t="s">
        <v>2759</v>
      </c>
      <c r="C172" s="741"/>
      <c r="D172" s="202" t="s">
        <v>2746</v>
      </c>
      <c r="E172" s="203" t="s">
        <v>2747</v>
      </c>
      <c r="F172" s="204">
        <v>52</v>
      </c>
      <c r="G172" s="205"/>
      <c r="H172" s="191">
        <f t="shared" si="9"/>
        <v>52</v>
      </c>
      <c r="I172" s="193" t="s">
        <v>2738</v>
      </c>
    </row>
    <row r="173" spans="1:9" ht="45.75" thickBot="1">
      <c r="A173" s="729"/>
      <c r="B173" s="197" t="s">
        <v>2760</v>
      </c>
      <c r="C173" s="741"/>
      <c r="D173" s="202" t="s">
        <v>2748</v>
      </c>
      <c r="E173" s="203" t="s">
        <v>2749</v>
      </c>
      <c r="F173" s="204">
        <v>13</v>
      </c>
      <c r="G173" s="205"/>
      <c r="H173" s="191">
        <f t="shared" si="9"/>
        <v>13</v>
      </c>
      <c r="I173" s="193" t="s">
        <v>2738</v>
      </c>
    </row>
    <row r="174" spans="1:9" ht="60.75" thickBot="1">
      <c r="A174" s="729"/>
      <c r="B174" s="206" t="s">
        <v>2761</v>
      </c>
      <c r="C174" s="742"/>
      <c r="D174" s="198" t="s">
        <v>2750</v>
      </c>
      <c r="E174" s="199" t="s">
        <v>2751</v>
      </c>
      <c r="F174" s="200">
        <v>0</v>
      </c>
      <c r="G174" s="201"/>
      <c r="H174" s="191">
        <f t="shared" si="9"/>
        <v>0</v>
      </c>
      <c r="I174" s="193" t="s">
        <v>2752</v>
      </c>
    </row>
    <row r="175" spans="1:9" ht="30.75" thickBot="1">
      <c r="A175" s="729"/>
      <c r="B175" s="207" t="s">
        <v>2762</v>
      </c>
      <c r="C175" s="740" t="s">
        <v>2741</v>
      </c>
      <c r="D175" s="208" t="s">
        <v>2753</v>
      </c>
      <c r="E175" s="209" t="s">
        <v>2754</v>
      </c>
      <c r="F175" s="210">
        <v>0</v>
      </c>
      <c r="G175" s="211"/>
      <c r="H175" s="191">
        <f t="shared" si="9"/>
        <v>0</v>
      </c>
      <c r="I175" s="193" t="s">
        <v>2752</v>
      </c>
    </row>
    <row r="176" spans="1:9" ht="15.75" thickBot="1">
      <c r="A176" s="730"/>
      <c r="B176" s="212" t="s">
        <v>2763</v>
      </c>
      <c r="C176" s="742"/>
      <c r="D176" s="202" t="s">
        <v>2755</v>
      </c>
      <c r="E176" s="203" t="s">
        <v>2756</v>
      </c>
      <c r="F176" s="204">
        <v>0</v>
      </c>
      <c r="G176" s="205"/>
      <c r="H176" s="191">
        <f t="shared" si="9"/>
        <v>0</v>
      </c>
      <c r="I176" s="193" t="s">
        <v>2752</v>
      </c>
    </row>
    <row r="177" spans="1:9" ht="30" customHeight="1">
      <c r="A177" s="649" t="s">
        <v>14</v>
      </c>
      <c r="B177" s="649" t="s">
        <v>25</v>
      </c>
      <c r="C177" s="649" t="s">
        <v>15</v>
      </c>
      <c r="D177" s="621" t="s">
        <v>16</v>
      </c>
      <c r="E177" s="649" t="s">
        <v>17</v>
      </c>
      <c r="F177" s="650" t="s">
        <v>81</v>
      </c>
      <c r="G177" s="650"/>
      <c r="H177" s="650"/>
      <c r="I177" s="161" t="s">
        <v>1</v>
      </c>
    </row>
    <row r="178" spans="1:9" ht="30" customHeight="1" thickBot="1">
      <c r="A178" s="649"/>
      <c r="B178" s="649"/>
      <c r="C178" s="649"/>
      <c r="D178" s="621"/>
      <c r="E178" s="649"/>
      <c r="F178" s="161" t="s">
        <v>18</v>
      </c>
      <c r="G178" s="162" t="s">
        <v>118</v>
      </c>
      <c r="H178" s="161" t="s">
        <v>19</v>
      </c>
      <c r="I178" s="289"/>
    </row>
    <row r="179" spans="1:9">
      <c r="A179" s="722" t="s">
        <v>2799</v>
      </c>
      <c r="B179" s="158" t="s">
        <v>2764</v>
      </c>
      <c r="C179" s="719" t="s">
        <v>2580</v>
      </c>
      <c r="D179" s="217" t="s">
        <v>2765</v>
      </c>
      <c r="E179" s="218" t="s">
        <v>2766</v>
      </c>
      <c r="F179" s="219" t="s">
        <v>2767</v>
      </c>
      <c r="G179" s="220" t="s">
        <v>2768</v>
      </c>
      <c r="H179" s="220" t="s">
        <v>2769</v>
      </c>
      <c r="I179" s="221"/>
    </row>
    <row r="180" spans="1:9" ht="15.75" thickBot="1">
      <c r="A180" s="723"/>
      <c r="B180" s="138" t="s">
        <v>2770</v>
      </c>
      <c r="C180" s="718"/>
      <c r="D180" s="138" t="s">
        <v>2771</v>
      </c>
      <c r="E180" s="138" t="s">
        <v>2772</v>
      </c>
      <c r="F180" s="222">
        <v>75</v>
      </c>
      <c r="G180" s="223">
        <v>0</v>
      </c>
      <c r="H180" s="224"/>
      <c r="I180" s="221"/>
    </row>
    <row r="181" spans="1:9" ht="30.75" thickBot="1">
      <c r="A181" s="724" t="s">
        <v>2800</v>
      </c>
      <c r="B181" s="266" t="s">
        <v>2773</v>
      </c>
      <c r="C181" s="718" t="s">
        <v>2580</v>
      </c>
      <c r="D181" s="155" t="s">
        <v>2774</v>
      </c>
      <c r="E181" s="155" t="s">
        <v>2775</v>
      </c>
      <c r="F181" s="225">
        <v>281.39999999999998</v>
      </c>
      <c r="G181" s="224"/>
      <c r="H181" s="223">
        <f>F181-G181</f>
        <v>281.39999999999998</v>
      </c>
      <c r="I181" s="226"/>
    </row>
    <row r="182" spans="1:9" ht="45.75" thickBot="1">
      <c r="A182" s="725"/>
      <c r="B182" s="267" t="s">
        <v>2776</v>
      </c>
      <c r="C182" s="718"/>
      <c r="D182" s="138" t="s">
        <v>2777</v>
      </c>
      <c r="E182" s="138" t="s">
        <v>2778</v>
      </c>
      <c r="F182" s="227">
        <v>40</v>
      </c>
      <c r="G182" s="224"/>
      <c r="H182" s="223">
        <f t="shared" ref="H182:H190" si="10">F182-G182</f>
        <v>40</v>
      </c>
      <c r="I182" s="226"/>
    </row>
    <row r="183" spans="1:9" ht="30">
      <c r="A183" s="725"/>
      <c r="B183" s="268" t="s">
        <v>2915</v>
      </c>
      <c r="C183" s="718"/>
      <c r="D183" s="228" t="s">
        <v>2779</v>
      </c>
      <c r="E183" s="228" t="s">
        <v>2780</v>
      </c>
      <c r="F183" s="229">
        <v>28</v>
      </c>
      <c r="G183" s="224"/>
      <c r="H183" s="223">
        <f t="shared" si="10"/>
        <v>28</v>
      </c>
      <c r="I183" s="226"/>
    </row>
    <row r="184" spans="1:9" ht="30">
      <c r="A184" s="725"/>
      <c r="B184" s="267" t="s">
        <v>2781</v>
      </c>
      <c r="C184" s="718"/>
      <c r="D184" s="155" t="s">
        <v>2782</v>
      </c>
      <c r="E184" s="155" t="s">
        <v>2783</v>
      </c>
      <c r="F184" s="229">
        <v>4</v>
      </c>
      <c r="G184" s="224"/>
      <c r="H184" s="223">
        <f t="shared" si="10"/>
        <v>4</v>
      </c>
      <c r="I184" s="226"/>
    </row>
    <row r="185" spans="1:9">
      <c r="A185" s="725"/>
      <c r="B185" s="221" t="s">
        <v>2784</v>
      </c>
      <c r="C185" s="718"/>
      <c r="D185" s="138" t="s">
        <v>2785</v>
      </c>
      <c r="E185" s="138" t="s">
        <v>2786</v>
      </c>
      <c r="F185" s="222">
        <v>2</v>
      </c>
      <c r="G185" s="224"/>
      <c r="H185" s="223">
        <f t="shared" si="10"/>
        <v>2</v>
      </c>
      <c r="I185" s="226"/>
    </row>
    <row r="186" spans="1:9">
      <c r="A186" s="725"/>
      <c r="B186" s="727" t="s">
        <v>2787</v>
      </c>
      <c r="C186" s="718"/>
      <c r="D186" s="690" t="s">
        <v>2788</v>
      </c>
      <c r="E186" s="155" t="s">
        <v>2789</v>
      </c>
      <c r="F186" s="219">
        <v>5</v>
      </c>
      <c r="G186" s="224"/>
      <c r="H186" s="223">
        <f t="shared" si="10"/>
        <v>5</v>
      </c>
      <c r="I186" s="282"/>
    </row>
    <row r="187" spans="1:9">
      <c r="A187" s="725"/>
      <c r="B187" s="727"/>
      <c r="C187" s="718"/>
      <c r="D187" s="690"/>
      <c r="E187" s="155" t="s">
        <v>2790</v>
      </c>
      <c r="F187" s="219">
        <v>130</v>
      </c>
      <c r="G187" s="224"/>
      <c r="H187" s="223">
        <f t="shared" si="10"/>
        <v>130</v>
      </c>
      <c r="I187" s="230"/>
    </row>
    <row r="188" spans="1:9" ht="15.75" thickBot="1">
      <c r="A188" s="725"/>
      <c r="B188" s="266" t="s">
        <v>2791</v>
      </c>
      <c r="C188" s="726"/>
      <c r="D188" s="155" t="s">
        <v>2792</v>
      </c>
      <c r="E188" s="138" t="s">
        <v>2793</v>
      </c>
      <c r="F188" s="219">
        <v>16</v>
      </c>
      <c r="G188" s="220"/>
      <c r="H188" s="223">
        <f t="shared" si="10"/>
        <v>16</v>
      </c>
      <c r="I188" s="230"/>
    </row>
    <row r="189" spans="1:9" ht="15.75" thickBot="1">
      <c r="A189" s="686" t="s">
        <v>2801</v>
      </c>
      <c r="B189" s="721" t="s">
        <v>2794</v>
      </c>
      <c r="C189" s="718" t="s">
        <v>2580</v>
      </c>
      <c r="D189" s="155" t="s">
        <v>2795</v>
      </c>
      <c r="E189" s="155" t="s">
        <v>2796</v>
      </c>
      <c r="F189" s="189">
        <v>6</v>
      </c>
      <c r="G189" s="231"/>
      <c r="H189" s="223">
        <f t="shared" si="10"/>
        <v>6</v>
      </c>
      <c r="I189" s="221"/>
    </row>
    <row r="190" spans="1:9" ht="15.75" thickBot="1">
      <c r="A190" s="687"/>
      <c r="B190" s="721"/>
      <c r="C190" s="719"/>
      <c r="D190" s="155" t="s">
        <v>2797</v>
      </c>
      <c r="E190" s="155" t="s">
        <v>2798</v>
      </c>
      <c r="F190" s="232">
        <v>8</v>
      </c>
      <c r="G190" s="166"/>
      <c r="H190" s="223">
        <f t="shared" si="10"/>
        <v>8</v>
      </c>
      <c r="I190" s="221"/>
    </row>
    <row r="191" spans="1:9" ht="30" customHeight="1">
      <c r="A191" s="649" t="s">
        <v>14</v>
      </c>
      <c r="B191" s="649" t="s">
        <v>25</v>
      </c>
      <c r="C191" s="649" t="s">
        <v>15</v>
      </c>
      <c r="D191" s="621" t="s">
        <v>16</v>
      </c>
      <c r="E191" s="649" t="s">
        <v>17</v>
      </c>
      <c r="F191" s="650" t="s">
        <v>81</v>
      </c>
      <c r="G191" s="650"/>
      <c r="H191" s="650"/>
      <c r="I191" s="161" t="s">
        <v>1</v>
      </c>
    </row>
    <row r="192" spans="1:9" ht="30" customHeight="1">
      <c r="A192" s="649"/>
      <c r="B192" s="649"/>
      <c r="C192" s="649"/>
      <c r="D192" s="621"/>
      <c r="E192" s="649"/>
      <c r="F192" s="161" t="s">
        <v>18</v>
      </c>
      <c r="G192" s="162" t="s">
        <v>118</v>
      </c>
      <c r="H192" s="161" t="s">
        <v>19</v>
      </c>
      <c r="I192" s="289"/>
    </row>
    <row r="193" spans="1:9" ht="30">
      <c r="A193" s="720" t="s">
        <v>2802</v>
      </c>
      <c r="B193" s="233"/>
      <c r="C193" s="234"/>
      <c r="D193" s="235" t="s">
        <v>2803</v>
      </c>
      <c r="E193" s="236" t="s">
        <v>2804</v>
      </c>
      <c r="F193" s="81">
        <v>4</v>
      </c>
      <c r="G193" s="81">
        <v>0</v>
      </c>
      <c r="H193" s="81">
        <f>F193-G193</f>
        <v>4</v>
      </c>
      <c r="I193" s="236" t="s">
        <v>2805</v>
      </c>
    </row>
    <row r="194" spans="1:9" ht="30">
      <c r="A194" s="720"/>
      <c r="B194" s="237" t="s">
        <v>2806</v>
      </c>
      <c r="C194" s="272" t="s">
        <v>2580</v>
      </c>
      <c r="D194" s="235" t="s">
        <v>2807</v>
      </c>
      <c r="E194" s="236" t="s">
        <v>2808</v>
      </c>
      <c r="F194" s="81">
        <v>4</v>
      </c>
      <c r="G194" s="81">
        <v>0</v>
      </c>
      <c r="H194" s="81">
        <f>F194-G194</f>
        <v>4</v>
      </c>
      <c r="I194" s="236" t="s">
        <v>2809</v>
      </c>
    </row>
    <row r="195" spans="1:9">
      <c r="A195" s="720"/>
      <c r="B195" s="302"/>
      <c r="C195" s="303"/>
      <c r="D195" s="235" t="s">
        <v>2585</v>
      </c>
      <c r="E195" s="236" t="s">
        <v>2810</v>
      </c>
      <c r="F195" s="81">
        <v>4</v>
      </c>
      <c r="G195" s="81">
        <v>0</v>
      </c>
      <c r="H195" s="81">
        <f>F195-G195</f>
        <v>4</v>
      </c>
      <c r="I195" s="81" t="s">
        <v>2811</v>
      </c>
    </row>
    <row r="196" spans="1:9" ht="30">
      <c r="A196" s="720"/>
      <c r="B196" s="238"/>
      <c r="C196" s="239"/>
      <c r="D196" s="235" t="s">
        <v>2812</v>
      </c>
      <c r="E196" s="240" t="s">
        <v>2813</v>
      </c>
      <c r="F196" s="240" t="s">
        <v>2814</v>
      </c>
      <c r="G196" s="240"/>
      <c r="H196" s="81"/>
      <c r="I196" s="81" t="s">
        <v>2815</v>
      </c>
    </row>
    <row r="197" spans="1:9" ht="30">
      <c r="A197" s="720"/>
      <c r="B197" s="241" t="s">
        <v>2816</v>
      </c>
      <c r="C197" s="242" t="s">
        <v>2580</v>
      </c>
      <c r="D197" s="235" t="s">
        <v>2817</v>
      </c>
      <c r="E197" s="236" t="s">
        <v>2818</v>
      </c>
      <c r="F197" s="81"/>
      <c r="G197" s="81"/>
      <c r="H197" s="81"/>
      <c r="I197" s="81" t="s">
        <v>2819</v>
      </c>
    </row>
    <row r="198" spans="1:9" ht="30">
      <c r="A198" s="720"/>
      <c r="B198" s="243"/>
      <c r="C198" s="244"/>
      <c r="D198" s="235" t="s">
        <v>2591</v>
      </c>
      <c r="E198" s="236" t="s">
        <v>2820</v>
      </c>
      <c r="F198" s="81">
        <v>1</v>
      </c>
      <c r="G198" s="81">
        <v>0</v>
      </c>
      <c r="H198" s="81">
        <f>F198-G198</f>
        <v>1</v>
      </c>
      <c r="I198" s="236" t="s">
        <v>2821</v>
      </c>
    </row>
    <row r="199" spans="1:9" ht="29.25">
      <c r="A199" s="304" t="s">
        <v>2822</v>
      </c>
      <c r="B199" s="241"/>
      <c r="C199" s="242"/>
      <c r="D199" s="239"/>
      <c r="E199" s="236"/>
      <c r="F199" s="245"/>
      <c r="G199" s="271"/>
      <c r="H199" s="156"/>
      <c r="I199" s="236"/>
    </row>
    <row r="200" spans="1:9">
      <c r="A200" s="714" t="s">
        <v>2823</v>
      </c>
      <c r="B200" s="284" t="s">
        <v>25</v>
      </c>
      <c r="C200" s="284" t="s">
        <v>15</v>
      </c>
      <c r="D200" s="246" t="s">
        <v>16</v>
      </c>
      <c r="E200" s="283" t="s">
        <v>17</v>
      </c>
      <c r="F200" s="247" t="s">
        <v>2824</v>
      </c>
      <c r="G200" s="248"/>
      <c r="H200" s="249"/>
      <c r="I200" s="250" t="s">
        <v>1</v>
      </c>
    </row>
    <row r="201" spans="1:9">
      <c r="A201" s="714"/>
      <c r="B201" s="285"/>
      <c r="C201" s="285"/>
      <c r="D201" s="251"/>
      <c r="E201" s="283"/>
      <c r="F201" s="250" t="s">
        <v>18</v>
      </c>
      <c r="G201" s="252" t="s">
        <v>270</v>
      </c>
      <c r="H201" s="250" t="s">
        <v>19</v>
      </c>
      <c r="I201" s="81"/>
    </row>
    <row r="202" spans="1:9" ht="30">
      <c r="A202" s="714"/>
      <c r="B202" s="233"/>
      <c r="C202" s="234"/>
      <c r="D202" s="235" t="s">
        <v>2825</v>
      </c>
      <c r="E202" s="236" t="s">
        <v>2826</v>
      </c>
      <c r="F202" s="81">
        <v>80</v>
      </c>
      <c r="G202" s="81">
        <v>70</v>
      </c>
      <c r="H202" s="81">
        <f>F202-G202</f>
        <v>10</v>
      </c>
      <c r="I202" s="236" t="s">
        <v>2827</v>
      </c>
    </row>
    <row r="203" spans="1:9" ht="30">
      <c r="A203" s="714"/>
      <c r="B203" s="237" t="s">
        <v>2828</v>
      </c>
      <c r="C203" s="272" t="s">
        <v>2580</v>
      </c>
      <c r="D203" s="235" t="s">
        <v>2829</v>
      </c>
      <c r="E203" s="236" t="s">
        <v>2830</v>
      </c>
      <c r="F203" s="81">
        <v>100</v>
      </c>
      <c r="G203" s="81">
        <v>90</v>
      </c>
      <c r="H203" s="81">
        <f>F203-G203</f>
        <v>10</v>
      </c>
      <c r="I203" s="236" t="s">
        <v>2831</v>
      </c>
    </row>
    <row r="204" spans="1:9" ht="30">
      <c r="A204" s="714"/>
      <c r="B204" s="302"/>
      <c r="C204" s="303"/>
      <c r="D204" s="235" t="s">
        <v>2832</v>
      </c>
      <c r="E204" s="236" t="s">
        <v>2833</v>
      </c>
      <c r="F204" s="81">
        <v>8</v>
      </c>
      <c r="G204" s="81">
        <v>5</v>
      </c>
      <c r="H204" s="81">
        <f>F204-G204</f>
        <v>3</v>
      </c>
      <c r="I204" s="236" t="s">
        <v>2834</v>
      </c>
    </row>
    <row r="205" spans="1:9" ht="30">
      <c r="A205" s="714"/>
      <c r="B205" s="253"/>
      <c r="C205" s="254"/>
      <c r="D205" s="255" t="s">
        <v>2835</v>
      </c>
      <c r="E205" s="240" t="s">
        <v>2836</v>
      </c>
      <c r="F205" s="236">
        <v>0</v>
      </c>
      <c r="G205" s="81">
        <v>0</v>
      </c>
      <c r="H205" s="81">
        <f>F205-G205</f>
        <v>0</v>
      </c>
      <c r="I205" s="236" t="s">
        <v>2837</v>
      </c>
    </row>
    <row r="206" spans="1:9">
      <c r="A206" s="714"/>
      <c r="B206" s="241" t="s">
        <v>2838</v>
      </c>
      <c r="C206" s="242" t="s">
        <v>2580</v>
      </c>
      <c r="D206" s="235" t="s">
        <v>2839</v>
      </c>
      <c r="E206" s="236" t="s">
        <v>2840</v>
      </c>
      <c r="F206" s="81">
        <v>0</v>
      </c>
      <c r="G206" s="81">
        <v>0</v>
      </c>
      <c r="H206" s="81">
        <f>F206-G206</f>
        <v>0</v>
      </c>
      <c r="I206" s="236" t="s">
        <v>2841</v>
      </c>
    </row>
    <row r="207" spans="1:9">
      <c r="A207" s="714"/>
      <c r="B207" s="243"/>
      <c r="C207" s="244"/>
      <c r="D207" s="235"/>
      <c r="E207" s="236"/>
      <c r="F207" s="81"/>
      <c r="G207" s="81"/>
      <c r="H207" s="81"/>
      <c r="I207" s="81"/>
    </row>
    <row r="208" spans="1:9" ht="28.5">
      <c r="A208" s="273" t="s">
        <v>2842</v>
      </c>
      <c r="B208" s="273" t="s">
        <v>25</v>
      </c>
      <c r="C208" s="273" t="s">
        <v>15</v>
      </c>
      <c r="D208" s="258" t="s">
        <v>16</v>
      </c>
      <c r="E208" s="273" t="s">
        <v>17</v>
      </c>
      <c r="F208" s="259" t="s">
        <v>81</v>
      </c>
      <c r="G208" s="305"/>
      <c r="H208" s="306"/>
      <c r="I208" s="256" t="s">
        <v>1</v>
      </c>
    </row>
    <row r="209" spans="1:9" ht="43.5">
      <c r="A209" s="715" t="s">
        <v>2843</v>
      </c>
      <c r="B209" s="307"/>
      <c r="C209" s="308"/>
      <c r="D209" s="308"/>
      <c r="E209" s="308"/>
      <c r="F209" s="256" t="s">
        <v>18</v>
      </c>
      <c r="G209" s="257" t="s">
        <v>2844</v>
      </c>
      <c r="H209" s="256" t="s">
        <v>19</v>
      </c>
      <c r="I209" s="169"/>
    </row>
    <row r="210" spans="1:9" ht="30">
      <c r="A210" s="715"/>
      <c r="B210" s="264"/>
      <c r="C210" s="234"/>
      <c r="D210" s="235" t="s">
        <v>2845</v>
      </c>
      <c r="E210" s="236" t="s">
        <v>2846</v>
      </c>
      <c r="F210" s="81">
        <v>40</v>
      </c>
      <c r="G210" s="81">
        <v>0</v>
      </c>
      <c r="H210" s="81">
        <f>F210-G210</f>
        <v>40</v>
      </c>
      <c r="I210" s="236" t="s">
        <v>2847</v>
      </c>
    </row>
    <row r="211" spans="1:9">
      <c r="A211" s="715"/>
      <c r="B211" s="265" t="s">
        <v>2848</v>
      </c>
      <c r="C211" s="272" t="s">
        <v>2580</v>
      </c>
      <c r="D211" s="235" t="s">
        <v>2849</v>
      </c>
      <c r="E211" s="236" t="s">
        <v>2850</v>
      </c>
      <c r="F211" s="81">
        <v>1</v>
      </c>
      <c r="G211" s="81">
        <v>0</v>
      </c>
      <c r="H211" s="81">
        <f>F211-G211</f>
        <v>1</v>
      </c>
      <c r="I211" s="236" t="s">
        <v>2847</v>
      </c>
    </row>
    <row r="212" spans="1:9">
      <c r="A212" s="715"/>
      <c r="B212" s="309"/>
      <c r="C212" s="303"/>
      <c r="D212" s="235"/>
      <c r="E212" s="240"/>
      <c r="F212" s="240"/>
      <c r="G212" s="240"/>
      <c r="H212" s="81"/>
      <c r="I212" s="236"/>
    </row>
    <row r="213" spans="1:9">
      <c r="A213" s="715"/>
      <c r="B213" s="716" t="s">
        <v>2851</v>
      </c>
      <c r="C213" s="239"/>
      <c r="D213" s="235" t="s">
        <v>2852</v>
      </c>
      <c r="E213" s="236" t="s">
        <v>2853</v>
      </c>
      <c r="F213" s="81">
        <v>3</v>
      </c>
      <c r="G213" s="81">
        <v>0</v>
      </c>
      <c r="H213" s="81">
        <f>F213-G213</f>
        <v>3</v>
      </c>
      <c r="I213" s="236" t="s">
        <v>2847</v>
      </c>
    </row>
    <row r="214" spans="1:9" ht="30">
      <c r="A214" s="715"/>
      <c r="B214" s="717"/>
      <c r="C214" s="260" t="s">
        <v>2580</v>
      </c>
      <c r="D214" s="235" t="s">
        <v>2854</v>
      </c>
      <c r="E214" s="236" t="s">
        <v>2855</v>
      </c>
      <c r="F214" s="81">
        <v>3</v>
      </c>
      <c r="G214" s="81">
        <v>0</v>
      </c>
      <c r="H214" s="81">
        <f>F214-G214</f>
        <v>3</v>
      </c>
      <c r="I214" s="236" t="s">
        <v>2856</v>
      </c>
    </row>
    <row r="215" spans="1:9">
      <c r="A215" s="715"/>
      <c r="B215" s="717"/>
      <c r="C215" s="242"/>
      <c r="D215" s="235" t="s">
        <v>2857</v>
      </c>
      <c r="E215" s="236" t="s">
        <v>2858</v>
      </c>
      <c r="F215" s="81">
        <v>3</v>
      </c>
      <c r="G215" s="81">
        <v>0</v>
      </c>
      <c r="H215" s="81">
        <v>2</v>
      </c>
      <c r="I215" s="236" t="s">
        <v>446</v>
      </c>
    </row>
    <row r="216" spans="1:9">
      <c r="A216" s="308"/>
      <c r="B216" s="261" t="s">
        <v>2859</v>
      </c>
      <c r="C216" s="169"/>
      <c r="D216" s="305"/>
      <c r="E216" s="305"/>
      <c r="F216" s="305"/>
      <c r="G216" s="305"/>
      <c r="H216" s="305"/>
      <c r="I216" s="306"/>
    </row>
    <row r="217" spans="1:9">
      <c r="A217" s="262"/>
      <c r="B217" s="263"/>
      <c r="C217" s="316"/>
      <c r="D217" s="316"/>
      <c r="E217" s="316"/>
      <c r="F217" s="316"/>
      <c r="G217" s="316"/>
      <c r="H217" s="316"/>
      <c r="I217" s="221"/>
    </row>
    <row r="218" spans="1:9" s="89" customFormat="1">
      <c r="A218" s="701" t="s">
        <v>2860</v>
      </c>
      <c r="B218" s="704" t="s">
        <v>25</v>
      </c>
      <c r="C218" s="706" t="s">
        <v>15</v>
      </c>
      <c r="D218" s="708" t="s">
        <v>16</v>
      </c>
      <c r="E218" s="649" t="s">
        <v>17</v>
      </c>
      <c r="F218" s="710" t="s">
        <v>81</v>
      </c>
      <c r="G218" s="711"/>
      <c r="H218" s="712"/>
      <c r="I218" s="161" t="s">
        <v>1</v>
      </c>
    </row>
    <row r="219" spans="1:9" s="89" customFormat="1" ht="29.25">
      <c r="A219" s="702"/>
      <c r="B219" s="705"/>
      <c r="C219" s="707"/>
      <c r="D219" s="709"/>
      <c r="E219" s="649"/>
      <c r="F219" s="161" t="s">
        <v>18</v>
      </c>
      <c r="G219" s="162" t="s">
        <v>2861</v>
      </c>
      <c r="H219" s="161" t="s">
        <v>19</v>
      </c>
      <c r="I219" s="289"/>
    </row>
    <row r="220" spans="1:9" ht="30">
      <c r="A220" s="702"/>
      <c r="B220" s="630" t="s">
        <v>2862</v>
      </c>
      <c r="C220" s="634" t="s">
        <v>2863</v>
      </c>
      <c r="D220" s="152" t="s">
        <v>2864</v>
      </c>
      <c r="E220" s="153" t="s">
        <v>2865</v>
      </c>
      <c r="F220" s="290">
        <v>1</v>
      </c>
      <c r="G220" s="291">
        <v>0.8</v>
      </c>
      <c r="H220" s="166">
        <f>F220-G220</f>
        <v>0.19999999999999996</v>
      </c>
      <c r="I220" s="154" t="s">
        <v>2866</v>
      </c>
    </row>
    <row r="221" spans="1:9" ht="30">
      <c r="A221" s="702"/>
      <c r="B221" s="641"/>
      <c r="C221" s="641"/>
      <c r="D221" s="279" t="s">
        <v>2867</v>
      </c>
      <c r="E221" s="153" t="s">
        <v>2868</v>
      </c>
      <c r="F221" s="290">
        <v>1</v>
      </c>
      <c r="G221" s="291">
        <v>0.6</v>
      </c>
      <c r="H221" s="166">
        <f t="shared" ref="H221:H231" si="11">F221-G221</f>
        <v>0.4</v>
      </c>
      <c r="I221" s="154" t="s">
        <v>2869</v>
      </c>
    </row>
    <row r="222" spans="1:9" ht="150">
      <c r="A222" s="702"/>
      <c r="B222" s="630" t="s">
        <v>2870</v>
      </c>
      <c r="C222" s="634" t="s">
        <v>2871</v>
      </c>
      <c r="D222" s="163" t="s">
        <v>2872</v>
      </c>
      <c r="E222" s="280" t="s">
        <v>2873</v>
      </c>
      <c r="F222" s="290">
        <v>1</v>
      </c>
      <c r="G222" s="292">
        <v>0.9</v>
      </c>
      <c r="H222" s="166">
        <f t="shared" si="11"/>
        <v>9.9999999999999978E-2</v>
      </c>
      <c r="I222" s="154" t="s">
        <v>2874</v>
      </c>
    </row>
    <row r="223" spans="1:9" ht="30">
      <c r="A223" s="702"/>
      <c r="B223" s="641"/>
      <c r="C223" s="713"/>
      <c r="D223" s="152" t="s">
        <v>2875</v>
      </c>
      <c r="E223" s="153" t="s">
        <v>2876</v>
      </c>
      <c r="F223" s="290">
        <v>1</v>
      </c>
      <c r="G223" s="291">
        <v>0.8</v>
      </c>
      <c r="H223" s="166">
        <f t="shared" si="11"/>
        <v>0.19999999999999996</v>
      </c>
      <c r="I223" s="682" t="s">
        <v>2877</v>
      </c>
    </row>
    <row r="224" spans="1:9" ht="30">
      <c r="A224" s="702"/>
      <c r="B224" s="635"/>
      <c r="C224" s="648"/>
      <c r="D224" s="152" t="s">
        <v>2878</v>
      </c>
      <c r="E224" s="152" t="s">
        <v>2879</v>
      </c>
      <c r="F224" s="293">
        <v>0.9</v>
      </c>
      <c r="G224" s="166">
        <v>0.75</v>
      </c>
      <c r="H224" s="166">
        <f t="shared" si="11"/>
        <v>0.15000000000000002</v>
      </c>
      <c r="I224" s="683"/>
    </row>
    <row r="225" spans="1:9" ht="75">
      <c r="A225" s="702"/>
      <c r="B225" s="684" t="s">
        <v>2880</v>
      </c>
      <c r="C225" s="686" t="s">
        <v>2881</v>
      </c>
      <c r="D225" s="154" t="s">
        <v>2882</v>
      </c>
      <c r="E225" s="154" t="s">
        <v>2883</v>
      </c>
      <c r="F225" s="290">
        <v>1</v>
      </c>
      <c r="G225" s="166">
        <v>0.8</v>
      </c>
      <c r="H225" s="166">
        <f t="shared" si="11"/>
        <v>0.19999999999999996</v>
      </c>
      <c r="I225" s="154" t="s">
        <v>2884</v>
      </c>
    </row>
    <row r="226" spans="1:9" ht="30">
      <c r="A226" s="702"/>
      <c r="B226" s="685"/>
      <c r="C226" s="687"/>
      <c r="D226" s="154" t="s">
        <v>2885</v>
      </c>
      <c r="E226" s="154" t="s">
        <v>2886</v>
      </c>
      <c r="F226" s="290">
        <v>1</v>
      </c>
      <c r="G226" s="166">
        <v>0.7</v>
      </c>
      <c r="H226" s="166">
        <f t="shared" si="11"/>
        <v>0.30000000000000004</v>
      </c>
      <c r="I226" s="154" t="s">
        <v>2887</v>
      </c>
    </row>
    <row r="227" spans="1:9" ht="45">
      <c r="A227" s="702"/>
      <c r="B227" s="645" t="s">
        <v>2888</v>
      </c>
      <c r="C227" s="684" t="s">
        <v>2889</v>
      </c>
      <c r="D227" s="154" t="s">
        <v>2890</v>
      </c>
      <c r="E227" s="154" t="s">
        <v>2891</v>
      </c>
      <c r="F227" s="290">
        <v>1</v>
      </c>
      <c r="G227" s="166">
        <v>0.95</v>
      </c>
      <c r="H227" s="166">
        <f t="shared" si="11"/>
        <v>5.0000000000000044E-2</v>
      </c>
      <c r="I227" s="154" t="s">
        <v>2892</v>
      </c>
    </row>
    <row r="228" spans="1:9" ht="45">
      <c r="A228" s="702"/>
      <c r="B228" s="660"/>
      <c r="C228" s="688"/>
      <c r="D228" s="154" t="s">
        <v>300</v>
      </c>
      <c r="E228" s="282" t="s">
        <v>2893</v>
      </c>
      <c r="F228" s="290">
        <v>1</v>
      </c>
      <c r="G228" s="294">
        <v>0.85</v>
      </c>
      <c r="H228" s="166">
        <f t="shared" si="11"/>
        <v>0.15000000000000002</v>
      </c>
      <c r="I228" s="154" t="s">
        <v>2894</v>
      </c>
    </row>
    <row r="229" spans="1:9" ht="45">
      <c r="A229" s="702"/>
      <c r="B229" s="660"/>
      <c r="C229" s="688"/>
      <c r="D229" s="154" t="s">
        <v>2895</v>
      </c>
      <c r="E229" s="282" t="s">
        <v>2896</v>
      </c>
      <c r="F229" s="290">
        <v>0.9</v>
      </c>
      <c r="G229" s="294">
        <v>0.7</v>
      </c>
      <c r="H229" s="166">
        <f t="shared" si="11"/>
        <v>0.20000000000000007</v>
      </c>
      <c r="I229" s="154" t="s">
        <v>2897</v>
      </c>
    </row>
    <row r="230" spans="1:9" ht="60">
      <c r="A230" s="702"/>
      <c r="B230" s="646"/>
      <c r="C230" s="685"/>
      <c r="D230" s="154" t="s">
        <v>2898</v>
      </c>
      <c r="E230" s="228" t="s">
        <v>2899</v>
      </c>
      <c r="F230" s="290">
        <v>0.9</v>
      </c>
      <c r="G230" s="294">
        <v>0.8</v>
      </c>
      <c r="H230" s="166">
        <f t="shared" si="11"/>
        <v>9.9999999999999978E-2</v>
      </c>
      <c r="I230" s="154" t="s">
        <v>2900</v>
      </c>
    </row>
    <row r="231" spans="1:9">
      <c r="A231" s="703"/>
      <c r="B231" s="689" t="s">
        <v>2901</v>
      </c>
      <c r="C231" s="690" t="s">
        <v>2902</v>
      </c>
      <c r="D231" s="691" t="s">
        <v>2903</v>
      </c>
      <c r="E231" s="684" t="s">
        <v>2904</v>
      </c>
      <c r="F231" s="692">
        <v>0.9</v>
      </c>
      <c r="G231" s="695">
        <v>0.8</v>
      </c>
      <c r="H231" s="698">
        <f t="shared" si="11"/>
        <v>9.9999999999999978E-2</v>
      </c>
      <c r="I231" s="684" t="s">
        <v>2905</v>
      </c>
    </row>
    <row r="232" spans="1:9">
      <c r="A232" s="703"/>
      <c r="B232" s="689"/>
      <c r="C232" s="690"/>
      <c r="D232" s="691"/>
      <c r="E232" s="688"/>
      <c r="F232" s="693"/>
      <c r="G232" s="696"/>
      <c r="H232" s="699"/>
      <c r="I232" s="688"/>
    </row>
    <row r="233" spans="1:9">
      <c r="A233" s="703"/>
      <c r="B233" s="689"/>
      <c r="C233" s="690"/>
      <c r="D233" s="691"/>
      <c r="E233" s="688"/>
      <c r="F233" s="693"/>
      <c r="G233" s="696"/>
      <c r="H233" s="699"/>
      <c r="I233" s="688"/>
    </row>
    <row r="234" spans="1:9">
      <c r="A234" s="703"/>
      <c r="B234" s="689"/>
      <c r="C234" s="690"/>
      <c r="D234" s="691"/>
      <c r="E234" s="688"/>
      <c r="F234" s="693"/>
      <c r="G234" s="696"/>
      <c r="H234" s="699"/>
      <c r="I234" s="688"/>
    </row>
    <row r="235" spans="1:9">
      <c r="A235" s="703"/>
      <c r="B235" s="689"/>
      <c r="C235" s="690"/>
      <c r="D235" s="691"/>
      <c r="E235" s="688"/>
      <c r="F235" s="693"/>
      <c r="G235" s="696"/>
      <c r="H235" s="699"/>
      <c r="I235" s="688"/>
    </row>
    <row r="236" spans="1:9">
      <c r="A236" s="703"/>
      <c r="B236" s="689"/>
      <c r="C236" s="690"/>
      <c r="D236" s="691"/>
      <c r="E236" s="688"/>
      <c r="F236" s="693"/>
      <c r="G236" s="696"/>
      <c r="H236" s="699"/>
      <c r="I236" s="688"/>
    </row>
    <row r="237" spans="1:9">
      <c r="A237" s="703"/>
      <c r="B237" s="689"/>
      <c r="C237" s="690"/>
      <c r="D237" s="691"/>
      <c r="E237" s="685"/>
      <c r="F237" s="694"/>
      <c r="G237" s="697"/>
      <c r="H237" s="700"/>
      <c r="I237" s="685"/>
    </row>
    <row r="238" spans="1:9" ht="30" customHeight="1">
      <c r="A238" s="649" t="s">
        <v>14</v>
      </c>
      <c r="B238" s="649" t="s">
        <v>25</v>
      </c>
      <c r="C238" s="649" t="s">
        <v>15</v>
      </c>
      <c r="D238" s="621" t="s">
        <v>16</v>
      </c>
      <c r="E238" s="649" t="s">
        <v>17</v>
      </c>
      <c r="F238" s="650" t="s">
        <v>81</v>
      </c>
      <c r="G238" s="650"/>
      <c r="H238" s="650"/>
      <c r="I238" s="161" t="s">
        <v>1</v>
      </c>
    </row>
    <row r="239" spans="1:9" ht="30" customHeight="1">
      <c r="A239" s="649"/>
      <c r="B239" s="649"/>
      <c r="C239" s="649"/>
      <c r="D239" s="621"/>
      <c r="E239" s="649"/>
      <c r="F239" s="161" t="s">
        <v>18</v>
      </c>
      <c r="G239" s="162" t="s">
        <v>118</v>
      </c>
      <c r="H239" s="161" t="s">
        <v>19</v>
      </c>
      <c r="I239" s="289"/>
    </row>
    <row r="240" spans="1:9" ht="60">
      <c r="A240" s="651" t="s">
        <v>2906</v>
      </c>
      <c r="B240" s="153" t="s">
        <v>2907</v>
      </c>
      <c r="C240" s="154" t="s">
        <v>2908</v>
      </c>
      <c r="D240" s="295" t="s">
        <v>2476</v>
      </c>
      <c r="E240" s="140" t="s">
        <v>2909</v>
      </c>
      <c r="F240" s="138">
        <v>6</v>
      </c>
      <c r="G240" s="138">
        <v>1</v>
      </c>
      <c r="H240" s="138">
        <v>5</v>
      </c>
      <c r="I240" s="138" t="s">
        <v>2910</v>
      </c>
    </row>
    <row r="241" spans="1:9" ht="60">
      <c r="A241" s="651"/>
      <c r="B241" s="153" t="s">
        <v>2911</v>
      </c>
      <c r="C241" s="154" t="s">
        <v>2912</v>
      </c>
      <c r="D241" s="296" t="s">
        <v>2913</v>
      </c>
      <c r="E241" s="295" t="s">
        <v>2518</v>
      </c>
      <c r="F241" s="140" t="s">
        <v>2519</v>
      </c>
      <c r="G241" s="297">
        <v>45566</v>
      </c>
      <c r="H241" s="138"/>
      <c r="I241" s="154" t="s">
        <v>2914</v>
      </c>
    </row>
    <row r="242" spans="1:9">
      <c r="A242" s="651"/>
      <c r="B242" s="153" t="s">
        <v>2911</v>
      </c>
      <c r="C242" s="154" t="s">
        <v>2912</v>
      </c>
      <c r="D242" s="296" t="s">
        <v>2913</v>
      </c>
      <c r="E242" s="140" t="s">
        <v>2521</v>
      </c>
      <c r="F242" s="166">
        <v>0.4</v>
      </c>
      <c r="G242" s="166">
        <v>0.2</v>
      </c>
      <c r="H242" s="166">
        <v>0.2</v>
      </c>
      <c r="I242" s="138"/>
    </row>
    <row r="243" spans="1:9">
      <c r="A243" s="651"/>
      <c r="B243" s="153" t="s">
        <v>2859</v>
      </c>
      <c r="C243" s="138"/>
      <c r="D243" s="138"/>
      <c r="E243" s="138"/>
      <c r="F243" s="138"/>
      <c r="G243" s="138"/>
      <c r="H243" s="138"/>
      <c r="I243" s="138"/>
    </row>
    <row r="244" spans="1:9">
      <c r="A244" s="320" t="s">
        <v>14</v>
      </c>
      <c r="B244" s="678" t="s">
        <v>25</v>
      </c>
      <c r="C244" s="679" t="s">
        <v>15</v>
      </c>
      <c r="D244" s="680" t="s">
        <v>16</v>
      </c>
      <c r="E244" s="679" t="s">
        <v>17</v>
      </c>
      <c r="F244" s="681" t="s">
        <v>2916</v>
      </c>
      <c r="G244" s="672"/>
      <c r="H244" s="673"/>
      <c r="I244" s="321" t="s">
        <v>1</v>
      </c>
    </row>
    <row r="245" spans="1:9" ht="26.25">
      <c r="A245" s="322"/>
      <c r="B245" s="669"/>
      <c r="C245" s="669"/>
      <c r="D245" s="669"/>
      <c r="E245" s="669"/>
      <c r="F245" s="321" t="s">
        <v>18</v>
      </c>
      <c r="G245" s="323" t="s">
        <v>118</v>
      </c>
      <c r="H245" s="324" t="s">
        <v>19</v>
      </c>
      <c r="I245" s="325"/>
    </row>
    <row r="246" spans="1:9" ht="30" customHeight="1">
      <c r="A246" s="652" t="s">
        <v>2917</v>
      </c>
      <c r="B246" s="654" t="s">
        <v>2907</v>
      </c>
      <c r="C246" s="674" t="s">
        <v>2918</v>
      </c>
      <c r="D246" s="676" t="s">
        <v>2476</v>
      </c>
      <c r="E246" s="288" t="s">
        <v>2477</v>
      </c>
      <c r="F246" s="317">
        <v>6</v>
      </c>
      <c r="G246" s="317">
        <v>4</v>
      </c>
      <c r="H246" s="317">
        <f>F246-G246</f>
        <v>2</v>
      </c>
      <c r="I246" s="160"/>
    </row>
    <row r="247" spans="1:9" ht="39.6" customHeight="1">
      <c r="A247" s="653"/>
      <c r="B247" s="655"/>
      <c r="C247" s="675"/>
      <c r="D247" s="677"/>
      <c r="E247" s="317" t="s">
        <v>2478</v>
      </c>
      <c r="F247" s="317">
        <v>12</v>
      </c>
      <c r="G247" s="317">
        <v>0</v>
      </c>
      <c r="H247" s="317">
        <f t="shared" ref="H247:H249" si="12">F247-G247</f>
        <v>12</v>
      </c>
      <c r="I247" s="160"/>
    </row>
    <row r="248" spans="1:9">
      <c r="A248" s="652" t="s">
        <v>2919</v>
      </c>
      <c r="B248" s="658" t="s">
        <v>2920</v>
      </c>
      <c r="C248" s="674" t="s">
        <v>2918</v>
      </c>
      <c r="D248" s="676" t="s">
        <v>2518</v>
      </c>
      <c r="E248" s="288" t="s">
        <v>2519</v>
      </c>
      <c r="F248" s="317" t="s">
        <v>2921</v>
      </c>
      <c r="G248" s="317" t="s">
        <v>2922</v>
      </c>
      <c r="H248" s="318" t="s">
        <v>2923</v>
      </c>
      <c r="I248" s="160"/>
    </row>
    <row r="249" spans="1:9" ht="45.6" customHeight="1">
      <c r="A249" s="653"/>
      <c r="B249" s="659"/>
      <c r="C249" s="675"/>
      <c r="D249" s="677"/>
      <c r="E249" s="288" t="s">
        <v>2521</v>
      </c>
      <c r="F249" s="319">
        <v>0.7</v>
      </c>
      <c r="G249" s="319">
        <v>0.35</v>
      </c>
      <c r="H249" s="318">
        <f t="shared" si="12"/>
        <v>0.35</v>
      </c>
      <c r="I249" s="160"/>
    </row>
    <row r="250" spans="1:9">
      <c r="A250" s="649" t="s">
        <v>14</v>
      </c>
      <c r="B250" s="649" t="s">
        <v>25</v>
      </c>
      <c r="C250" s="649" t="s">
        <v>15</v>
      </c>
      <c r="D250" s="621" t="s">
        <v>16</v>
      </c>
      <c r="E250" s="649" t="s">
        <v>17</v>
      </c>
      <c r="F250" s="650" t="s">
        <v>81</v>
      </c>
      <c r="G250" s="650"/>
      <c r="H250" s="650"/>
      <c r="I250" s="161" t="s">
        <v>1</v>
      </c>
    </row>
    <row r="251" spans="1:9" ht="57.75">
      <c r="A251" s="649"/>
      <c r="B251" s="649"/>
      <c r="C251" s="649"/>
      <c r="D251" s="621"/>
      <c r="E251" s="649"/>
      <c r="F251" s="161" t="s">
        <v>18</v>
      </c>
      <c r="G251" s="162" t="s">
        <v>118</v>
      </c>
      <c r="H251" s="161" t="s">
        <v>19</v>
      </c>
      <c r="I251" s="289"/>
    </row>
    <row r="252" spans="1:9">
      <c r="A252" s="660"/>
      <c r="B252" s="261" t="s">
        <v>2924</v>
      </c>
      <c r="C252" s="169" t="s">
        <v>2925</v>
      </c>
      <c r="D252" s="326" t="s">
        <v>2926</v>
      </c>
      <c r="E252" s="327" t="s">
        <v>2927</v>
      </c>
      <c r="F252" s="169">
        <v>5</v>
      </c>
      <c r="G252" s="169">
        <v>2</v>
      </c>
      <c r="H252" s="169">
        <f>F252-G252</f>
        <v>3</v>
      </c>
      <c r="I252" s="170"/>
    </row>
    <row r="253" spans="1:9" ht="45.75" thickBot="1">
      <c r="A253" s="660"/>
      <c r="B253" s="261" t="s">
        <v>2928</v>
      </c>
      <c r="C253" s="169" t="s">
        <v>2925</v>
      </c>
      <c r="D253" s="328" t="s">
        <v>2929</v>
      </c>
      <c r="E253" s="329" t="s">
        <v>2930</v>
      </c>
      <c r="F253" s="329">
        <v>17</v>
      </c>
      <c r="G253" s="329">
        <v>3</v>
      </c>
      <c r="H253" s="329">
        <f>F253-G253</f>
        <v>14</v>
      </c>
      <c r="I253" s="330"/>
    </row>
    <row r="254" spans="1:9" ht="30">
      <c r="A254" s="660"/>
      <c r="B254" s="261" t="s">
        <v>2931</v>
      </c>
      <c r="C254" s="169" t="s">
        <v>2925</v>
      </c>
      <c r="D254" s="331" t="s">
        <v>2932</v>
      </c>
      <c r="E254" s="173" t="s">
        <v>2933</v>
      </c>
      <c r="F254" s="172">
        <v>9</v>
      </c>
      <c r="G254" s="173">
        <v>2</v>
      </c>
      <c r="H254" s="173">
        <f>F254-G254</f>
        <v>7</v>
      </c>
      <c r="I254" s="138"/>
    </row>
    <row r="255" spans="1:9">
      <c r="A255" s="630" t="s">
        <v>2934</v>
      </c>
      <c r="B255" s="661" t="s">
        <v>25</v>
      </c>
      <c r="C255" s="663" t="s">
        <v>15</v>
      </c>
      <c r="D255" s="665" t="s">
        <v>16</v>
      </c>
      <c r="E255" s="332"/>
      <c r="F255" s="667"/>
      <c r="G255" s="666"/>
      <c r="H255" s="666"/>
      <c r="I255" s="174" t="s">
        <v>1</v>
      </c>
    </row>
    <row r="256" spans="1:9" ht="57.75">
      <c r="A256" s="640"/>
      <c r="B256" s="662"/>
      <c r="C256" s="664"/>
      <c r="D256" s="666"/>
      <c r="E256" s="333"/>
      <c r="F256" s="174" t="s">
        <v>18</v>
      </c>
      <c r="G256" s="175" t="s">
        <v>118</v>
      </c>
      <c r="H256" s="174" t="s">
        <v>19</v>
      </c>
      <c r="I256" s="148"/>
    </row>
    <row r="257" spans="1:9">
      <c r="A257" s="640"/>
      <c r="B257" s="176" t="s">
        <v>2935</v>
      </c>
      <c r="C257" s="169" t="s">
        <v>2925</v>
      </c>
      <c r="D257" s="176" t="s">
        <v>300</v>
      </c>
      <c r="E257" s="173" t="s">
        <v>2772</v>
      </c>
      <c r="F257" s="171">
        <v>186.5</v>
      </c>
      <c r="G257" s="334">
        <v>0</v>
      </c>
      <c r="H257" s="173">
        <f>F257-G257</f>
        <v>186.5</v>
      </c>
      <c r="I257" s="138" t="s">
        <v>2936</v>
      </c>
    </row>
    <row r="258" spans="1:9">
      <c r="A258" s="640"/>
      <c r="B258" s="176" t="s">
        <v>2937</v>
      </c>
      <c r="C258" s="169" t="s">
        <v>2925</v>
      </c>
      <c r="D258" s="176" t="s">
        <v>2938</v>
      </c>
      <c r="E258" s="173" t="s">
        <v>2939</v>
      </c>
      <c r="F258" s="335">
        <v>6</v>
      </c>
      <c r="G258" s="335">
        <v>3</v>
      </c>
      <c r="H258" s="335">
        <f>F258-G258</f>
        <v>3</v>
      </c>
      <c r="I258" s="281"/>
    </row>
    <row r="259" spans="1:9">
      <c r="A259" s="640"/>
      <c r="B259" s="336"/>
      <c r="C259" s="337"/>
      <c r="D259" s="337"/>
      <c r="E259" s="337"/>
      <c r="F259" s="337"/>
      <c r="G259" s="337"/>
      <c r="H259" s="337"/>
      <c r="I259" s="338"/>
    </row>
    <row r="260" spans="1:9" s="287" customFormat="1">
      <c r="A260" s="320" t="s">
        <v>14</v>
      </c>
      <c r="B260" s="668" t="s">
        <v>25</v>
      </c>
      <c r="C260" s="668" t="s">
        <v>15</v>
      </c>
      <c r="D260" s="670" t="s">
        <v>16</v>
      </c>
      <c r="E260" s="668" t="s">
        <v>17</v>
      </c>
      <c r="F260" s="671" t="s">
        <v>81</v>
      </c>
      <c r="G260" s="672"/>
      <c r="H260" s="673"/>
      <c r="I260" s="340" t="s">
        <v>1</v>
      </c>
    </row>
    <row r="261" spans="1:9" s="287" customFormat="1" ht="29.25">
      <c r="A261" s="322"/>
      <c r="B261" s="669"/>
      <c r="C261" s="669"/>
      <c r="D261" s="669"/>
      <c r="E261" s="669"/>
      <c r="F261" s="340" t="s">
        <v>18</v>
      </c>
      <c r="G261" s="341" t="s">
        <v>2940</v>
      </c>
      <c r="H261" s="342" t="s">
        <v>19</v>
      </c>
      <c r="I261" s="343"/>
    </row>
    <row r="262" spans="1:9" ht="27" customHeight="1">
      <c r="A262" s="652" t="s">
        <v>2917</v>
      </c>
      <c r="B262" s="654" t="s">
        <v>2907</v>
      </c>
      <c r="C262" s="656" t="s">
        <v>2918</v>
      </c>
      <c r="D262" s="658" t="s">
        <v>2476</v>
      </c>
      <c r="E262" s="140" t="s">
        <v>2477</v>
      </c>
      <c r="F262" s="141">
        <v>4</v>
      </c>
      <c r="G262" s="141">
        <v>0</v>
      </c>
      <c r="H262" s="141">
        <f>F262-G262</f>
        <v>4</v>
      </c>
      <c r="I262" s="339"/>
    </row>
    <row r="263" spans="1:9" ht="28.35" customHeight="1">
      <c r="A263" s="653"/>
      <c r="B263" s="655"/>
      <c r="C263" s="657"/>
      <c r="D263" s="659"/>
      <c r="E263" s="141" t="s">
        <v>2478</v>
      </c>
      <c r="F263" s="141">
        <v>5</v>
      </c>
      <c r="G263" s="141">
        <v>0</v>
      </c>
      <c r="H263" s="141">
        <f t="shared" ref="H263:H265" si="13">F263-G263</f>
        <v>5</v>
      </c>
      <c r="I263" s="339"/>
    </row>
    <row r="264" spans="1:9" ht="14.45" customHeight="1">
      <c r="A264" s="652" t="s">
        <v>2919</v>
      </c>
      <c r="B264" s="658" t="s">
        <v>2941</v>
      </c>
      <c r="C264" s="656" t="s">
        <v>2918</v>
      </c>
      <c r="D264" s="658" t="s">
        <v>2518</v>
      </c>
      <c r="E264" s="140" t="s">
        <v>2519</v>
      </c>
      <c r="F264" s="141" t="s">
        <v>2942</v>
      </c>
      <c r="G264" s="141" t="s">
        <v>2942</v>
      </c>
      <c r="H264" s="144" t="s">
        <v>2923</v>
      </c>
      <c r="I264" s="339"/>
    </row>
    <row r="265" spans="1:9" ht="37.700000000000003" customHeight="1">
      <c r="A265" s="653"/>
      <c r="B265" s="659"/>
      <c r="C265" s="657"/>
      <c r="D265" s="659"/>
      <c r="E265" s="140" t="s">
        <v>2521</v>
      </c>
      <c r="F265" s="143">
        <v>0.8</v>
      </c>
      <c r="G265" s="143">
        <v>0.6</v>
      </c>
      <c r="H265" s="144">
        <f t="shared" si="13"/>
        <v>0.20000000000000007</v>
      </c>
      <c r="I265" s="339"/>
    </row>
    <row r="266" spans="1:9">
      <c r="A266" s="649" t="s">
        <v>14</v>
      </c>
      <c r="B266" s="649" t="s">
        <v>25</v>
      </c>
      <c r="C266" s="649" t="s">
        <v>15</v>
      </c>
      <c r="D266" s="621" t="s">
        <v>16</v>
      </c>
      <c r="E266" s="649" t="s">
        <v>17</v>
      </c>
      <c r="F266" s="650" t="s">
        <v>81</v>
      </c>
      <c r="G266" s="650"/>
      <c r="H266" s="650"/>
      <c r="I266" s="161" t="s">
        <v>1</v>
      </c>
    </row>
    <row r="267" spans="1:9" ht="57.75">
      <c r="A267" s="649"/>
      <c r="B267" s="649"/>
      <c r="C267" s="649"/>
      <c r="D267" s="621"/>
      <c r="E267" s="649"/>
      <c r="F267" s="161" t="s">
        <v>18</v>
      </c>
      <c r="G267" s="162" t="s">
        <v>118</v>
      </c>
      <c r="H267" s="161" t="s">
        <v>19</v>
      </c>
      <c r="I267" s="289"/>
    </row>
    <row r="268" spans="1:9" ht="60">
      <c r="A268" s="651" t="s">
        <v>2906</v>
      </c>
      <c r="B268" s="153" t="s">
        <v>2907</v>
      </c>
      <c r="C268" s="154" t="s">
        <v>2908</v>
      </c>
      <c r="D268" s="295" t="s">
        <v>2476</v>
      </c>
      <c r="E268" s="140" t="s">
        <v>2909</v>
      </c>
      <c r="F268" s="138">
        <v>6</v>
      </c>
      <c r="G268" s="138">
        <v>2</v>
      </c>
      <c r="H268" s="138">
        <v>4</v>
      </c>
      <c r="I268" s="138" t="s">
        <v>2943</v>
      </c>
    </row>
    <row r="269" spans="1:9" ht="45">
      <c r="A269" s="651"/>
      <c r="B269" s="153" t="s">
        <v>2911</v>
      </c>
      <c r="C269" s="154" t="s">
        <v>2912</v>
      </c>
      <c r="D269" s="296" t="s">
        <v>2913</v>
      </c>
      <c r="E269" s="295" t="s">
        <v>2518</v>
      </c>
      <c r="F269" s="140" t="s">
        <v>2944</v>
      </c>
      <c r="G269" s="138"/>
      <c r="H269" s="138"/>
      <c r="I269" s="138"/>
    </row>
    <row r="270" spans="1:9">
      <c r="A270" s="651"/>
      <c r="B270" s="153" t="s">
        <v>2945</v>
      </c>
      <c r="C270" s="138"/>
      <c r="D270" s="138"/>
      <c r="E270" s="296"/>
      <c r="F270" s="138"/>
      <c r="G270" s="138"/>
      <c r="H270" s="138"/>
      <c r="I270" s="138"/>
    </row>
    <row r="271" spans="1:9">
      <c r="A271" s="651"/>
      <c r="B271" s="153" t="s">
        <v>2859</v>
      </c>
      <c r="C271" s="138"/>
      <c r="D271" s="138"/>
      <c r="E271" s="138"/>
      <c r="F271" s="138"/>
      <c r="G271" s="138"/>
      <c r="H271" s="138"/>
      <c r="I271" s="138"/>
    </row>
    <row r="272" spans="1:9">
      <c r="A272" s="266"/>
      <c r="B272" s="266"/>
      <c r="C272" s="266"/>
      <c r="D272" s="266"/>
      <c r="E272" s="266"/>
      <c r="F272" s="266"/>
      <c r="G272" s="266"/>
      <c r="H272" s="266"/>
      <c r="I272" s="266"/>
    </row>
    <row r="273" spans="1:9">
      <c r="A273" s="649" t="s">
        <v>14</v>
      </c>
      <c r="B273" s="649" t="s">
        <v>25</v>
      </c>
      <c r="C273" s="649" t="s">
        <v>15</v>
      </c>
      <c r="D273" s="621" t="s">
        <v>16</v>
      </c>
      <c r="E273" s="649" t="s">
        <v>17</v>
      </c>
      <c r="F273" s="650" t="s">
        <v>81</v>
      </c>
      <c r="G273" s="650"/>
      <c r="H273" s="650"/>
      <c r="I273" s="161" t="s">
        <v>1</v>
      </c>
    </row>
    <row r="274" spans="1:9" ht="57.75">
      <c r="A274" s="649"/>
      <c r="B274" s="649"/>
      <c r="C274" s="649"/>
      <c r="D274" s="621"/>
      <c r="E274" s="649"/>
      <c r="F274" s="161" t="s">
        <v>18</v>
      </c>
      <c r="G274" s="162" t="s">
        <v>118</v>
      </c>
      <c r="H274" s="161" t="s">
        <v>19</v>
      </c>
      <c r="I274" s="289"/>
    </row>
    <row r="275" spans="1:9">
      <c r="A275" s="639"/>
      <c r="B275" s="630" t="s">
        <v>2522</v>
      </c>
      <c r="C275" s="634" t="s">
        <v>2523</v>
      </c>
      <c r="D275" s="634" t="s">
        <v>2524</v>
      </c>
      <c r="E275" s="269" t="s">
        <v>2525</v>
      </c>
      <c r="F275" s="148">
        <v>36</v>
      </c>
      <c r="G275" s="149">
        <v>0</v>
      </c>
      <c r="H275" s="148">
        <f>F275-G275</f>
        <v>36</v>
      </c>
      <c r="I275" s="138"/>
    </row>
    <row r="276" spans="1:9">
      <c r="A276" s="639"/>
      <c r="B276" s="640"/>
      <c r="C276" s="641"/>
      <c r="D276" s="641"/>
      <c r="E276" s="269" t="s">
        <v>2526</v>
      </c>
      <c r="F276" s="148">
        <v>10</v>
      </c>
      <c r="G276" s="149">
        <v>0</v>
      </c>
      <c r="H276" s="148">
        <f t="shared" ref="H276:H284" si="14">F276-G276</f>
        <v>10</v>
      </c>
      <c r="I276" s="154"/>
    </row>
    <row r="277" spans="1:9">
      <c r="A277" s="639"/>
      <c r="B277" s="631"/>
      <c r="C277" s="635"/>
      <c r="D277" s="635"/>
      <c r="E277" s="269" t="s">
        <v>2527</v>
      </c>
      <c r="F277" s="148">
        <v>5</v>
      </c>
      <c r="G277" s="149">
        <v>1</v>
      </c>
      <c r="H277" s="148">
        <f t="shared" si="14"/>
        <v>4</v>
      </c>
      <c r="I277" s="154"/>
    </row>
    <row r="278" spans="1:9">
      <c r="A278" s="639"/>
      <c r="B278" s="630" t="s">
        <v>2528</v>
      </c>
      <c r="C278" s="642"/>
      <c r="D278" s="634" t="s">
        <v>2529</v>
      </c>
      <c r="E278" s="276" t="s">
        <v>2530</v>
      </c>
      <c r="F278" s="150">
        <v>12</v>
      </c>
      <c r="G278" s="151">
        <v>2</v>
      </c>
      <c r="H278" s="148">
        <f t="shared" si="14"/>
        <v>10</v>
      </c>
      <c r="I278" s="154"/>
    </row>
    <row r="279" spans="1:9" ht="30">
      <c r="A279" s="639"/>
      <c r="B279" s="640"/>
      <c r="C279" s="643"/>
      <c r="D279" s="641"/>
      <c r="E279" s="269" t="s">
        <v>2531</v>
      </c>
      <c r="F279" s="148">
        <v>20</v>
      </c>
      <c r="G279" s="149">
        <v>0</v>
      </c>
      <c r="H279" s="148">
        <f t="shared" si="14"/>
        <v>20</v>
      </c>
      <c r="I279" s="138"/>
    </row>
    <row r="280" spans="1:9">
      <c r="A280" s="639"/>
      <c r="B280" s="640"/>
      <c r="C280" s="643"/>
      <c r="D280" s="641"/>
      <c r="E280" s="269" t="s">
        <v>2532</v>
      </c>
      <c r="F280" s="148">
        <v>5</v>
      </c>
      <c r="G280" s="149">
        <v>0</v>
      </c>
      <c r="H280" s="148">
        <f t="shared" si="14"/>
        <v>5</v>
      </c>
      <c r="I280" s="138"/>
    </row>
    <row r="281" spans="1:9">
      <c r="A281" s="639"/>
      <c r="B281" s="631"/>
      <c r="C281" s="644"/>
      <c r="D281" s="635"/>
      <c r="E281" s="152" t="s">
        <v>278</v>
      </c>
      <c r="F281" s="138">
        <v>10</v>
      </c>
      <c r="G281" s="138">
        <v>2</v>
      </c>
      <c r="H281" s="148">
        <f t="shared" si="14"/>
        <v>8</v>
      </c>
      <c r="I281" s="154"/>
    </row>
    <row r="282" spans="1:9" ht="30">
      <c r="A282" s="639"/>
      <c r="B282" s="153" t="s">
        <v>2533</v>
      </c>
      <c r="C282" s="138"/>
      <c r="D282" s="154" t="s">
        <v>2534</v>
      </c>
      <c r="E282" s="154" t="s">
        <v>2535</v>
      </c>
      <c r="F282" s="138">
        <v>30</v>
      </c>
      <c r="G282" s="138">
        <v>0</v>
      </c>
      <c r="H282" s="148">
        <f t="shared" si="14"/>
        <v>30</v>
      </c>
      <c r="I282" s="154"/>
    </row>
    <row r="283" spans="1:9">
      <c r="A283" s="639"/>
      <c r="B283" s="645" t="s">
        <v>2536</v>
      </c>
      <c r="C283" s="632"/>
      <c r="D283" s="647" t="s">
        <v>2537</v>
      </c>
      <c r="E283" s="154" t="s">
        <v>2538</v>
      </c>
      <c r="F283" s="138">
        <v>4</v>
      </c>
      <c r="G283" s="138">
        <v>0</v>
      </c>
      <c r="H283" s="148">
        <f t="shared" si="14"/>
        <v>4</v>
      </c>
      <c r="I283" s="154"/>
    </row>
    <row r="284" spans="1:9">
      <c r="A284" s="639"/>
      <c r="B284" s="646"/>
      <c r="C284" s="633"/>
      <c r="D284" s="648"/>
      <c r="E284" s="155" t="s">
        <v>2539</v>
      </c>
      <c r="F284" s="138">
        <v>12</v>
      </c>
      <c r="G284" s="138">
        <v>0</v>
      </c>
      <c r="H284" s="148">
        <f t="shared" si="14"/>
        <v>12</v>
      </c>
      <c r="I284" s="154"/>
    </row>
    <row r="285" spans="1:9">
      <c r="A285" s="627" t="s">
        <v>2540</v>
      </c>
      <c r="B285" s="630" t="s">
        <v>2541</v>
      </c>
      <c r="C285" s="632"/>
      <c r="D285" s="634" t="s">
        <v>2542</v>
      </c>
      <c r="E285" s="154" t="s">
        <v>2543</v>
      </c>
      <c r="F285" s="138">
        <v>179</v>
      </c>
      <c r="G285" s="138">
        <v>20</v>
      </c>
      <c r="H285" s="138">
        <v>159</v>
      </c>
      <c r="I285" s="138"/>
    </row>
    <row r="286" spans="1:9">
      <c r="A286" s="628"/>
      <c r="B286" s="631"/>
      <c r="C286" s="633"/>
      <c r="D286" s="635"/>
      <c r="E286" s="152" t="s">
        <v>2544</v>
      </c>
      <c r="F286" s="156">
        <v>15</v>
      </c>
      <c r="G286" s="81">
        <v>0</v>
      </c>
      <c r="H286" s="81">
        <v>15</v>
      </c>
      <c r="I286" s="81"/>
    </row>
    <row r="287" spans="1:9">
      <c r="A287" s="629"/>
      <c r="B287" s="153" t="s">
        <v>2545</v>
      </c>
      <c r="C287" s="138"/>
      <c r="D287" s="138"/>
      <c r="E287" s="138"/>
      <c r="F287" s="138"/>
      <c r="G287" s="138"/>
      <c r="H287" s="138"/>
      <c r="I287" s="138"/>
    </row>
    <row r="288" spans="1:9" ht="45">
      <c r="A288" s="636" t="s">
        <v>2546</v>
      </c>
      <c r="B288" s="157" t="s">
        <v>2547</v>
      </c>
      <c r="C288" s="158"/>
      <c r="D288" s="152" t="s">
        <v>2548</v>
      </c>
      <c r="E288" s="152" t="s">
        <v>2549</v>
      </c>
      <c r="F288" s="152">
        <v>179</v>
      </c>
      <c r="G288" s="158">
        <v>0</v>
      </c>
      <c r="H288" s="158">
        <v>179</v>
      </c>
      <c r="I288" s="152"/>
    </row>
    <row r="289" spans="1:9" ht="30">
      <c r="A289" s="637"/>
      <c r="B289" s="157" t="s">
        <v>2550</v>
      </c>
      <c r="C289" s="158"/>
      <c r="D289" s="152" t="s">
        <v>2551</v>
      </c>
      <c r="E289" s="152" t="s">
        <v>2552</v>
      </c>
      <c r="F289" s="158">
        <v>5</v>
      </c>
      <c r="G289" s="158">
        <v>5</v>
      </c>
      <c r="H289" s="158">
        <v>0</v>
      </c>
      <c r="I289" s="152"/>
    </row>
    <row r="290" spans="1:9" ht="30">
      <c r="A290" s="637"/>
      <c r="B290" s="157" t="s">
        <v>2553</v>
      </c>
      <c r="C290" s="158"/>
      <c r="D290" s="152" t="s">
        <v>2554</v>
      </c>
      <c r="E290" s="152" t="s">
        <v>2555</v>
      </c>
      <c r="F290" s="159">
        <v>179</v>
      </c>
      <c r="G290" s="159">
        <v>159</v>
      </c>
      <c r="H290" s="159">
        <v>20</v>
      </c>
      <c r="I290" s="158" t="s">
        <v>2556</v>
      </c>
    </row>
    <row r="291" spans="1:9">
      <c r="A291" s="637"/>
      <c r="B291" s="157"/>
      <c r="C291" s="158"/>
      <c r="D291" s="158"/>
      <c r="E291" s="158"/>
      <c r="F291" s="158"/>
      <c r="G291" s="158"/>
      <c r="H291" s="158"/>
      <c r="I291" s="158"/>
    </row>
    <row r="292" spans="1:9">
      <c r="A292" s="638" t="s">
        <v>2946</v>
      </c>
      <c r="B292" s="638"/>
      <c r="C292" s="638"/>
      <c r="D292" s="638"/>
      <c r="E292" s="638"/>
      <c r="F292" s="638"/>
      <c r="G292" s="638"/>
      <c r="H292" s="638"/>
      <c r="I292" s="638"/>
    </row>
    <row r="295" spans="1:9" ht="15.75">
      <c r="A295" s="1" t="s">
        <v>50</v>
      </c>
      <c r="B295" s="1"/>
      <c r="C295" s="1"/>
      <c r="D295" s="1"/>
      <c r="E295" s="1"/>
      <c r="F295" s="2" t="s">
        <v>5</v>
      </c>
      <c r="G295" s="2"/>
      <c r="H295" s="2"/>
    </row>
    <row r="296" spans="1:9" ht="15.75">
      <c r="A296" s="5" t="s">
        <v>110</v>
      </c>
      <c r="B296" s="286"/>
      <c r="C296" s="286"/>
      <c r="D296" s="286"/>
      <c r="E296" s="286"/>
      <c r="F296" s="286"/>
      <c r="G296" s="4"/>
      <c r="H296" s="4"/>
    </row>
    <row r="297" spans="1:9" ht="15.75">
      <c r="A297" s="286"/>
      <c r="B297" s="286"/>
      <c r="C297" s="286"/>
      <c r="D297" s="286"/>
      <c r="E297" s="286"/>
      <c r="F297" s="286"/>
      <c r="G297" s="4"/>
      <c r="H297" s="4"/>
    </row>
    <row r="298" spans="1:9" ht="15.75">
      <c r="A298" s="1" t="s">
        <v>108</v>
      </c>
      <c r="B298" s="1"/>
      <c r="C298" s="1"/>
      <c r="D298" s="1"/>
      <c r="E298" s="1"/>
      <c r="F298" s="286"/>
      <c r="G298" s="4"/>
      <c r="H298" s="4"/>
    </row>
    <row r="299" spans="1:9" ht="15.75">
      <c r="A299" s="4"/>
      <c r="B299" s="4"/>
      <c r="C299" s="4"/>
      <c r="D299" s="4"/>
      <c r="E299" s="4"/>
      <c r="F299" s="4"/>
      <c r="G299" s="4"/>
      <c r="H299" s="4"/>
    </row>
    <row r="300" spans="1:9" ht="15.75">
      <c r="A300" s="4"/>
      <c r="B300" s="4"/>
      <c r="C300" s="4"/>
      <c r="D300" s="4"/>
      <c r="E300" s="4"/>
      <c r="F300" s="4"/>
      <c r="G300" s="4"/>
      <c r="H300" s="4"/>
    </row>
    <row r="301" spans="1:9" ht="15.75">
      <c r="A301" s="2" t="s">
        <v>109</v>
      </c>
      <c r="B301" s="2"/>
      <c r="C301" s="2"/>
      <c r="D301" s="2"/>
      <c r="E301" s="2"/>
      <c r="F301" s="2" t="s">
        <v>5</v>
      </c>
      <c r="G301" s="2"/>
      <c r="H301" s="2"/>
    </row>
    <row r="302" spans="1:9" ht="15.75">
      <c r="A302" s="5" t="s">
        <v>110</v>
      </c>
      <c r="B302" s="4"/>
      <c r="C302" s="4"/>
      <c r="D302" s="4"/>
      <c r="E302" s="4"/>
      <c r="F302" s="4"/>
      <c r="G302" s="4"/>
      <c r="H302" s="4"/>
    </row>
    <row r="303" spans="1:9" ht="15.75">
      <c r="A303" s="4"/>
      <c r="B303" s="4"/>
      <c r="C303" s="4"/>
      <c r="D303" s="4"/>
      <c r="E303" s="4"/>
      <c r="F303" s="4"/>
      <c r="G303" s="4"/>
      <c r="H303" s="4"/>
    </row>
    <row r="304" spans="1:9" ht="15.75">
      <c r="A304" s="1" t="s">
        <v>108</v>
      </c>
      <c r="B304" s="1"/>
      <c r="C304" s="1"/>
      <c r="D304" s="1"/>
      <c r="E304" s="1"/>
      <c r="F304" s="4"/>
      <c r="G304" s="4"/>
      <c r="H304" s="4"/>
    </row>
    <row r="307" spans="1:9">
      <c r="A307" s="266"/>
      <c r="B307" s="266"/>
      <c r="C307" s="266"/>
      <c r="D307" s="266"/>
      <c r="E307" s="266"/>
      <c r="F307" s="266"/>
      <c r="G307" s="266"/>
      <c r="H307" s="266"/>
      <c r="I307" s="266"/>
    </row>
    <row r="308" spans="1:9">
      <c r="A308" s="266"/>
      <c r="B308" s="266"/>
      <c r="C308" s="266"/>
      <c r="D308" s="266"/>
      <c r="E308" s="266"/>
      <c r="F308" s="266"/>
      <c r="G308" s="266"/>
      <c r="H308" s="266"/>
      <c r="I308" s="266"/>
    </row>
    <row r="309" spans="1:9">
      <c r="A309" s="266"/>
      <c r="B309" s="266"/>
      <c r="C309" s="266"/>
      <c r="D309" s="266"/>
      <c r="E309" s="266"/>
      <c r="F309" s="266"/>
      <c r="G309" s="266"/>
      <c r="H309" s="266"/>
      <c r="I309" s="266"/>
    </row>
    <row r="310" spans="1:9">
      <c r="A310" s="266"/>
      <c r="B310" s="266"/>
      <c r="C310" s="266"/>
      <c r="D310" s="266"/>
      <c r="E310" s="266"/>
      <c r="F310" s="266"/>
      <c r="G310" s="266"/>
      <c r="H310" s="266"/>
      <c r="I310" s="266"/>
    </row>
    <row r="311" spans="1:9">
      <c r="A311" s="266"/>
      <c r="B311" s="266"/>
      <c r="C311" s="266"/>
      <c r="D311" s="266"/>
      <c r="E311" s="266"/>
      <c r="F311" s="266"/>
      <c r="G311" s="266"/>
      <c r="H311" s="266"/>
      <c r="I311" s="266"/>
    </row>
    <row r="312" spans="1:9">
      <c r="A312" s="266"/>
      <c r="B312" s="266"/>
      <c r="C312" s="266"/>
      <c r="D312" s="266"/>
      <c r="E312" s="266"/>
      <c r="F312" s="266"/>
      <c r="G312" s="266"/>
      <c r="H312" s="266"/>
      <c r="I312" s="266"/>
    </row>
    <row r="313" spans="1:9">
      <c r="A313" s="266"/>
      <c r="B313" s="266"/>
      <c r="C313" s="266"/>
      <c r="D313" s="266"/>
      <c r="E313" s="266"/>
      <c r="F313" s="266"/>
      <c r="G313" s="266"/>
      <c r="H313" s="266"/>
      <c r="I313" s="266"/>
    </row>
    <row r="314" spans="1:9">
      <c r="A314" s="266"/>
      <c r="B314" s="266"/>
      <c r="C314" s="266"/>
      <c r="D314" s="266"/>
      <c r="E314" s="266"/>
      <c r="F314" s="266"/>
      <c r="G314" s="266"/>
      <c r="H314" s="266"/>
      <c r="I314" s="266"/>
    </row>
    <row r="315" spans="1:9">
      <c r="A315" s="266"/>
      <c r="B315" s="266"/>
      <c r="C315" s="266"/>
      <c r="D315" s="266"/>
      <c r="E315" s="266"/>
      <c r="F315" s="266"/>
      <c r="G315" s="266"/>
      <c r="H315" s="266"/>
      <c r="I315" s="266"/>
    </row>
    <row r="316" spans="1:9">
      <c r="A316" s="266"/>
      <c r="B316" s="266"/>
      <c r="C316" s="266"/>
      <c r="D316" s="266"/>
      <c r="E316" s="266"/>
      <c r="F316" s="266"/>
      <c r="G316" s="266"/>
      <c r="H316" s="266"/>
      <c r="I316" s="266"/>
    </row>
    <row r="317" spans="1:9">
      <c r="A317" s="266"/>
      <c r="B317" s="266"/>
      <c r="C317" s="266"/>
      <c r="D317" s="266"/>
      <c r="E317" s="266"/>
      <c r="F317" s="266"/>
      <c r="G317" s="266"/>
      <c r="H317" s="266"/>
      <c r="I317" s="266"/>
    </row>
    <row r="318" spans="1:9">
      <c r="A318" s="266"/>
      <c r="B318" s="266"/>
      <c r="C318" s="266"/>
      <c r="D318" s="266"/>
      <c r="E318" s="266"/>
      <c r="F318" s="266"/>
      <c r="G318" s="266"/>
      <c r="H318" s="266"/>
      <c r="I318" s="266"/>
    </row>
    <row r="319" spans="1:9">
      <c r="A319" s="266"/>
      <c r="B319" s="266"/>
      <c r="C319" s="266"/>
      <c r="D319" s="266"/>
      <c r="E319" s="266"/>
      <c r="F319" s="266"/>
      <c r="G319" s="266"/>
      <c r="H319" s="266"/>
      <c r="I319" s="266"/>
    </row>
    <row r="320" spans="1:9">
      <c r="A320" s="266"/>
      <c r="B320" s="266"/>
      <c r="C320" s="266"/>
      <c r="D320" s="266"/>
      <c r="E320" s="266"/>
      <c r="F320" s="266"/>
      <c r="G320" s="266"/>
      <c r="H320" s="266"/>
      <c r="I320" s="266"/>
    </row>
    <row r="321" spans="1:9">
      <c r="A321" s="266"/>
      <c r="B321" s="266"/>
      <c r="C321" s="266"/>
      <c r="D321" s="266"/>
      <c r="E321" s="266"/>
      <c r="F321" s="266"/>
      <c r="G321" s="266"/>
      <c r="H321" s="266"/>
      <c r="I321" s="266"/>
    </row>
    <row r="322" spans="1:9">
      <c r="A322" s="266"/>
      <c r="B322" s="266"/>
      <c r="C322" s="266"/>
      <c r="D322" s="266"/>
      <c r="E322" s="266"/>
      <c r="F322" s="266"/>
      <c r="G322" s="266"/>
      <c r="H322" s="266"/>
      <c r="I322" s="266"/>
    </row>
    <row r="323" spans="1:9">
      <c r="A323" s="266"/>
      <c r="B323" s="266"/>
      <c r="C323" s="266"/>
      <c r="D323" s="266"/>
      <c r="E323" s="266"/>
      <c r="F323" s="266"/>
      <c r="G323" s="266"/>
      <c r="H323" s="266"/>
      <c r="I323" s="266"/>
    </row>
    <row r="324" spans="1:9">
      <c r="A324" s="266"/>
      <c r="B324" s="266"/>
      <c r="C324" s="266"/>
      <c r="D324" s="266"/>
      <c r="E324" s="266"/>
      <c r="F324" s="266"/>
      <c r="G324" s="266"/>
      <c r="H324" s="266"/>
      <c r="I324" s="266"/>
    </row>
    <row r="325" spans="1:9">
      <c r="A325" s="266"/>
      <c r="B325" s="266"/>
      <c r="C325" s="266"/>
      <c r="D325" s="266"/>
      <c r="E325" s="266"/>
      <c r="F325" s="266"/>
      <c r="G325" s="266"/>
      <c r="H325" s="266"/>
      <c r="I325" s="266"/>
    </row>
    <row r="326" spans="1:9">
      <c r="A326" s="266"/>
      <c r="B326" s="266"/>
      <c r="C326" s="266"/>
      <c r="D326" s="266"/>
      <c r="E326" s="266"/>
      <c r="F326" s="266"/>
      <c r="G326" s="266"/>
      <c r="H326" s="266"/>
      <c r="I326" s="266"/>
    </row>
    <row r="327" spans="1:9">
      <c r="A327" s="266"/>
      <c r="B327" s="266"/>
      <c r="C327" s="266"/>
      <c r="D327" s="266"/>
      <c r="E327" s="266"/>
      <c r="F327" s="266"/>
      <c r="G327" s="266"/>
      <c r="H327" s="266"/>
      <c r="I327" s="266"/>
    </row>
    <row r="328" spans="1:9">
      <c r="A328" s="266"/>
      <c r="B328" s="266"/>
      <c r="C328" s="266"/>
      <c r="D328" s="266"/>
      <c r="E328" s="266"/>
      <c r="F328" s="266"/>
      <c r="G328" s="266"/>
      <c r="H328" s="266"/>
      <c r="I328" s="266"/>
    </row>
    <row r="329" spans="1:9">
      <c r="A329" s="266"/>
      <c r="B329" s="266"/>
      <c r="C329" s="266"/>
      <c r="D329" s="266"/>
      <c r="E329" s="266"/>
      <c r="F329" s="266"/>
      <c r="G329" s="266"/>
      <c r="H329" s="266"/>
      <c r="I329" s="266"/>
    </row>
    <row r="330" spans="1:9">
      <c r="A330" s="266"/>
      <c r="B330" s="266"/>
      <c r="C330" s="266"/>
      <c r="D330" s="266"/>
      <c r="E330" s="266"/>
      <c r="F330" s="266"/>
      <c r="G330" s="266"/>
      <c r="H330" s="266"/>
      <c r="I330" s="266"/>
    </row>
    <row r="331" spans="1:9">
      <c r="A331" s="266"/>
      <c r="B331" s="266"/>
      <c r="C331" s="266"/>
      <c r="D331" s="266"/>
      <c r="E331" s="266"/>
      <c r="F331" s="266"/>
      <c r="G331" s="266"/>
      <c r="H331" s="266"/>
      <c r="I331" s="266"/>
    </row>
    <row r="332" spans="1:9">
      <c r="A332" s="266"/>
      <c r="B332" s="266"/>
      <c r="C332" s="266"/>
      <c r="D332" s="266"/>
      <c r="E332" s="266"/>
      <c r="F332" s="266"/>
      <c r="G332" s="266"/>
      <c r="H332" s="266"/>
      <c r="I332" s="266"/>
    </row>
    <row r="333" spans="1:9">
      <c r="A333" s="266"/>
      <c r="B333" s="266"/>
      <c r="C333" s="266"/>
      <c r="D333" s="266"/>
      <c r="E333" s="266"/>
      <c r="F333" s="266"/>
      <c r="G333" s="266"/>
      <c r="H333" s="266"/>
      <c r="I333" s="266"/>
    </row>
    <row r="334" spans="1:9">
      <c r="A334" s="266"/>
      <c r="B334" s="266"/>
      <c r="C334" s="266"/>
      <c r="D334" s="266"/>
      <c r="E334" s="266"/>
      <c r="F334" s="266"/>
      <c r="G334" s="266"/>
      <c r="H334" s="266"/>
      <c r="I334" s="266"/>
    </row>
    <row r="335" spans="1:9">
      <c r="A335" s="266"/>
      <c r="B335" s="266"/>
      <c r="C335" s="266"/>
      <c r="D335" s="266"/>
      <c r="E335" s="266"/>
      <c r="F335" s="266"/>
      <c r="G335" s="266"/>
      <c r="H335" s="266"/>
      <c r="I335" s="266"/>
    </row>
    <row r="336" spans="1:9">
      <c r="A336" s="266"/>
      <c r="B336" s="266"/>
      <c r="C336" s="266"/>
      <c r="D336" s="266"/>
      <c r="E336" s="266"/>
      <c r="F336" s="266"/>
      <c r="G336" s="266"/>
      <c r="H336" s="266"/>
      <c r="I336" s="266"/>
    </row>
    <row r="337" spans="1:9">
      <c r="A337" s="266"/>
      <c r="B337" s="266"/>
      <c r="C337" s="266"/>
      <c r="D337" s="266"/>
      <c r="E337" s="266"/>
      <c r="F337" s="266"/>
      <c r="G337" s="266"/>
      <c r="H337" s="266"/>
      <c r="I337" s="266"/>
    </row>
    <row r="338" spans="1:9">
      <c r="A338" s="266"/>
      <c r="B338" s="266"/>
      <c r="C338" s="266"/>
      <c r="D338" s="266"/>
      <c r="E338" s="266"/>
      <c r="F338" s="266"/>
      <c r="G338" s="266"/>
      <c r="H338" s="266"/>
      <c r="I338" s="266"/>
    </row>
    <row r="339" spans="1:9">
      <c r="A339" s="266"/>
      <c r="B339" s="266"/>
      <c r="C339" s="266"/>
      <c r="D339" s="266"/>
      <c r="E339" s="266"/>
      <c r="F339" s="266"/>
      <c r="G339" s="266"/>
      <c r="H339" s="266"/>
      <c r="I339" s="266"/>
    </row>
    <row r="340" spans="1:9">
      <c r="A340" s="266"/>
      <c r="B340" s="266"/>
      <c r="C340" s="266"/>
      <c r="D340" s="266"/>
      <c r="E340" s="266"/>
      <c r="F340" s="266"/>
      <c r="G340" s="266"/>
      <c r="H340" s="266"/>
      <c r="I340" s="266"/>
    </row>
    <row r="341" spans="1:9">
      <c r="A341" s="266"/>
      <c r="B341" s="266"/>
      <c r="C341" s="266"/>
      <c r="D341" s="266"/>
      <c r="E341" s="266"/>
      <c r="F341" s="266"/>
      <c r="G341" s="266"/>
      <c r="H341" s="266"/>
      <c r="I341" s="266"/>
    </row>
    <row r="342" spans="1:9">
      <c r="A342" s="266"/>
      <c r="B342" s="266"/>
      <c r="C342" s="266"/>
      <c r="D342" s="266"/>
      <c r="E342" s="266"/>
      <c r="F342" s="266"/>
      <c r="G342" s="266"/>
      <c r="H342" s="266"/>
      <c r="I342" s="266"/>
    </row>
    <row r="343" spans="1:9">
      <c r="A343" s="266"/>
      <c r="B343" s="266"/>
      <c r="C343" s="266"/>
      <c r="D343" s="266"/>
      <c r="E343" s="266"/>
      <c r="F343" s="266"/>
      <c r="G343" s="266"/>
      <c r="H343" s="266"/>
      <c r="I343" s="266"/>
    </row>
    <row r="344" spans="1:9">
      <c r="A344" s="266"/>
      <c r="B344" s="266"/>
      <c r="C344" s="266"/>
      <c r="D344" s="266"/>
      <c r="E344" s="266"/>
      <c r="F344" s="266"/>
      <c r="G344" s="266"/>
      <c r="H344" s="266"/>
      <c r="I344" s="266"/>
    </row>
    <row r="345" spans="1:9">
      <c r="A345" s="266"/>
      <c r="B345" s="266"/>
      <c r="C345" s="266"/>
      <c r="D345" s="266"/>
      <c r="E345" s="266"/>
      <c r="F345" s="266"/>
      <c r="G345" s="266"/>
      <c r="H345" s="266"/>
      <c r="I345" s="266"/>
    </row>
    <row r="346" spans="1:9">
      <c r="A346" s="266"/>
      <c r="B346" s="266"/>
      <c r="C346" s="266"/>
      <c r="D346" s="266"/>
      <c r="E346" s="266"/>
      <c r="F346" s="266"/>
      <c r="G346" s="266"/>
      <c r="H346" s="266"/>
      <c r="I346" s="266"/>
    </row>
    <row r="347" spans="1:9">
      <c r="A347" s="266"/>
      <c r="B347" s="266"/>
      <c r="C347" s="266"/>
      <c r="D347" s="266"/>
      <c r="E347" s="266"/>
      <c r="F347" s="266"/>
      <c r="G347" s="266"/>
      <c r="H347" s="266"/>
      <c r="I347" s="266"/>
    </row>
    <row r="348" spans="1:9">
      <c r="A348" s="266"/>
      <c r="B348" s="266"/>
      <c r="C348" s="266"/>
      <c r="D348" s="266"/>
      <c r="E348" s="266"/>
      <c r="F348" s="266"/>
      <c r="G348" s="266"/>
      <c r="H348" s="266"/>
      <c r="I348" s="266"/>
    </row>
    <row r="349" spans="1:9">
      <c r="A349" s="266"/>
      <c r="B349" s="266"/>
      <c r="C349" s="266"/>
      <c r="D349" s="266"/>
      <c r="E349" s="266"/>
      <c r="F349" s="266"/>
      <c r="G349" s="266"/>
      <c r="H349" s="266"/>
      <c r="I349" s="266"/>
    </row>
    <row r="350" spans="1:9">
      <c r="A350" s="266"/>
      <c r="B350" s="266"/>
      <c r="C350" s="266"/>
      <c r="D350" s="266"/>
      <c r="E350" s="266"/>
      <c r="F350" s="266"/>
      <c r="G350" s="266"/>
      <c r="H350" s="266"/>
      <c r="I350" s="266"/>
    </row>
    <row r="351" spans="1:9">
      <c r="A351" s="266"/>
      <c r="B351" s="266"/>
      <c r="C351" s="266"/>
      <c r="D351" s="266"/>
      <c r="E351" s="266"/>
      <c r="F351" s="266"/>
      <c r="G351" s="266"/>
      <c r="H351" s="266"/>
      <c r="I351" s="266"/>
    </row>
    <row r="352" spans="1:9">
      <c r="A352" s="266"/>
      <c r="B352" s="266"/>
      <c r="C352" s="266"/>
      <c r="D352" s="266"/>
      <c r="E352" s="266"/>
      <c r="F352" s="266"/>
      <c r="G352" s="266"/>
      <c r="H352" s="266"/>
      <c r="I352" s="266"/>
    </row>
    <row r="353" spans="1:9">
      <c r="A353" s="266"/>
      <c r="B353" s="266"/>
      <c r="C353" s="266"/>
      <c r="D353" s="266"/>
      <c r="E353" s="266"/>
      <c r="F353" s="266"/>
      <c r="G353" s="266"/>
      <c r="H353" s="266"/>
      <c r="I353" s="266"/>
    </row>
    <row r="354" spans="1:9">
      <c r="A354" s="266"/>
      <c r="B354" s="266"/>
      <c r="C354" s="266"/>
      <c r="D354" s="266"/>
      <c r="E354" s="266"/>
      <c r="F354" s="266"/>
      <c r="G354" s="266"/>
      <c r="H354" s="266"/>
      <c r="I354" s="266"/>
    </row>
    <row r="355" spans="1:9">
      <c r="A355" s="266"/>
      <c r="B355" s="266"/>
      <c r="C355" s="266"/>
      <c r="D355" s="266"/>
      <c r="E355" s="266"/>
      <c r="F355" s="266"/>
      <c r="G355" s="266"/>
      <c r="H355" s="266"/>
      <c r="I355" s="266"/>
    </row>
    <row r="356" spans="1:9">
      <c r="A356" s="266"/>
      <c r="B356" s="266"/>
      <c r="C356" s="266"/>
      <c r="D356" s="266"/>
      <c r="E356" s="266"/>
      <c r="F356" s="266"/>
      <c r="G356" s="266"/>
      <c r="H356" s="266"/>
      <c r="I356" s="266"/>
    </row>
    <row r="357" spans="1:9">
      <c r="A357" s="266"/>
      <c r="B357" s="266"/>
      <c r="C357" s="266"/>
      <c r="D357" s="266"/>
      <c r="E357" s="266"/>
      <c r="F357" s="266"/>
      <c r="G357" s="266"/>
      <c r="H357" s="266"/>
      <c r="I357" s="266"/>
    </row>
    <row r="358" spans="1:9">
      <c r="A358" s="266"/>
      <c r="B358" s="266"/>
      <c r="C358" s="266"/>
      <c r="D358" s="266"/>
      <c r="E358" s="266"/>
      <c r="F358" s="266"/>
      <c r="G358" s="266"/>
      <c r="H358" s="266"/>
      <c r="I358" s="266"/>
    </row>
    <row r="359" spans="1:9">
      <c r="A359" s="266"/>
      <c r="B359" s="266"/>
      <c r="C359" s="266"/>
      <c r="D359" s="266"/>
      <c r="E359" s="266"/>
      <c r="F359" s="266"/>
      <c r="G359" s="266"/>
      <c r="H359" s="266"/>
      <c r="I359" s="266"/>
    </row>
    <row r="360" spans="1:9">
      <c r="A360" s="266"/>
      <c r="B360" s="266"/>
      <c r="C360" s="266"/>
      <c r="D360" s="266"/>
      <c r="E360" s="266"/>
      <c r="F360" s="266"/>
      <c r="G360" s="266"/>
      <c r="H360" s="266"/>
      <c r="I360" s="266"/>
    </row>
    <row r="361" spans="1:9">
      <c r="A361" s="266"/>
      <c r="B361" s="266"/>
      <c r="C361" s="266"/>
      <c r="D361" s="266"/>
      <c r="E361" s="266"/>
      <c r="F361" s="266"/>
      <c r="G361" s="266"/>
      <c r="H361" s="266"/>
      <c r="I361" s="266"/>
    </row>
    <row r="362" spans="1:9">
      <c r="A362" s="266"/>
      <c r="B362" s="266"/>
      <c r="C362" s="266"/>
      <c r="D362" s="266"/>
      <c r="E362" s="266"/>
      <c r="F362" s="266"/>
      <c r="G362" s="266"/>
      <c r="H362" s="266"/>
      <c r="I362" s="266"/>
    </row>
    <row r="363" spans="1:9">
      <c r="A363" s="266"/>
      <c r="B363" s="266"/>
      <c r="C363" s="266"/>
      <c r="D363" s="266"/>
      <c r="E363" s="266"/>
      <c r="F363" s="266"/>
      <c r="G363" s="266"/>
      <c r="H363" s="266"/>
      <c r="I363" s="266"/>
    </row>
    <row r="364" spans="1:9">
      <c r="A364" s="266"/>
      <c r="B364" s="266"/>
      <c r="C364" s="266"/>
      <c r="D364" s="266"/>
      <c r="E364" s="266"/>
      <c r="F364" s="266"/>
      <c r="G364" s="266"/>
      <c r="H364" s="266"/>
      <c r="I364" s="266"/>
    </row>
    <row r="365" spans="1:9">
      <c r="A365" s="266"/>
      <c r="B365" s="266"/>
      <c r="C365" s="266"/>
      <c r="D365" s="266"/>
      <c r="E365" s="266"/>
      <c r="F365" s="266"/>
      <c r="G365" s="266"/>
      <c r="H365" s="266"/>
      <c r="I365" s="266"/>
    </row>
    <row r="366" spans="1:9">
      <c r="A366" s="266"/>
      <c r="B366" s="266"/>
      <c r="C366" s="266"/>
      <c r="D366" s="266"/>
      <c r="E366" s="266"/>
      <c r="F366" s="266"/>
      <c r="G366" s="266"/>
      <c r="H366" s="266"/>
      <c r="I366" s="266"/>
    </row>
    <row r="367" spans="1:9">
      <c r="A367" s="266"/>
      <c r="B367" s="266"/>
      <c r="C367" s="266"/>
      <c r="D367" s="266"/>
      <c r="E367" s="266"/>
      <c r="F367" s="266"/>
      <c r="G367" s="266"/>
      <c r="H367" s="266"/>
      <c r="I367" s="266"/>
    </row>
    <row r="368" spans="1:9">
      <c r="A368" s="266"/>
      <c r="B368" s="266"/>
      <c r="C368" s="266"/>
      <c r="D368" s="266"/>
      <c r="E368" s="266"/>
      <c r="F368" s="266"/>
      <c r="G368" s="266"/>
      <c r="H368" s="266"/>
      <c r="I368" s="266"/>
    </row>
    <row r="369" spans="1:9">
      <c r="A369" s="266"/>
      <c r="B369" s="266"/>
      <c r="C369" s="266"/>
      <c r="D369" s="266"/>
      <c r="E369" s="266"/>
      <c r="F369" s="266"/>
      <c r="G369" s="266"/>
      <c r="H369" s="266"/>
      <c r="I369" s="266"/>
    </row>
    <row r="370" spans="1:9">
      <c r="A370" s="266"/>
      <c r="B370" s="266"/>
      <c r="C370" s="266"/>
      <c r="D370" s="266"/>
      <c r="E370" s="266"/>
      <c r="F370" s="266"/>
      <c r="G370" s="266"/>
      <c r="H370" s="266"/>
      <c r="I370" s="266"/>
    </row>
    <row r="371" spans="1:9">
      <c r="A371" s="266"/>
      <c r="B371" s="266"/>
      <c r="C371" s="266"/>
      <c r="D371" s="266"/>
      <c r="E371" s="266"/>
      <c r="F371" s="266"/>
      <c r="G371" s="266"/>
      <c r="H371" s="266"/>
      <c r="I371" s="266"/>
    </row>
    <row r="372" spans="1:9">
      <c r="A372" s="266"/>
      <c r="B372" s="266"/>
      <c r="C372" s="266"/>
      <c r="D372" s="266"/>
      <c r="E372" s="266"/>
      <c r="F372" s="266"/>
      <c r="G372" s="266"/>
      <c r="H372" s="266"/>
      <c r="I372" s="266"/>
    </row>
    <row r="373" spans="1:9">
      <c r="A373" s="266"/>
      <c r="B373" s="266"/>
      <c r="C373" s="266"/>
      <c r="D373" s="266"/>
      <c r="E373" s="266"/>
      <c r="F373" s="266"/>
      <c r="G373" s="266"/>
      <c r="H373" s="266"/>
      <c r="I373" s="266"/>
    </row>
    <row r="374" spans="1:9">
      <c r="A374" s="266"/>
      <c r="B374" s="266"/>
      <c r="C374" s="266"/>
      <c r="D374" s="266"/>
      <c r="E374" s="266"/>
      <c r="F374" s="266"/>
      <c r="G374" s="266"/>
      <c r="H374" s="266"/>
      <c r="I374" s="266"/>
    </row>
    <row r="375" spans="1:9">
      <c r="A375" s="266"/>
      <c r="B375" s="266"/>
      <c r="C375" s="266"/>
      <c r="D375" s="266"/>
      <c r="E375" s="266"/>
      <c r="F375" s="266"/>
      <c r="G375" s="266"/>
      <c r="H375" s="266"/>
      <c r="I375" s="266"/>
    </row>
    <row r="376" spans="1:9">
      <c r="A376" s="266"/>
      <c r="B376" s="266"/>
      <c r="C376" s="266"/>
      <c r="D376" s="266"/>
      <c r="E376" s="266"/>
      <c r="F376" s="266"/>
      <c r="G376" s="266"/>
      <c r="H376" s="266"/>
      <c r="I376" s="266"/>
    </row>
    <row r="377" spans="1:9">
      <c r="A377" s="266"/>
      <c r="B377" s="266"/>
      <c r="C377" s="266"/>
      <c r="D377" s="266"/>
      <c r="E377" s="266"/>
      <c r="F377" s="266"/>
      <c r="G377" s="266"/>
      <c r="H377" s="266"/>
      <c r="I377" s="266"/>
    </row>
    <row r="378" spans="1:9">
      <c r="A378" s="266"/>
      <c r="B378" s="266"/>
      <c r="C378" s="266"/>
      <c r="D378" s="266"/>
      <c r="E378" s="266"/>
      <c r="F378" s="266"/>
      <c r="G378" s="266"/>
      <c r="H378" s="266"/>
      <c r="I378" s="266"/>
    </row>
    <row r="379" spans="1:9">
      <c r="A379" s="266"/>
      <c r="B379" s="266"/>
      <c r="C379" s="266"/>
      <c r="D379" s="266"/>
      <c r="E379" s="266"/>
      <c r="F379" s="266"/>
      <c r="G379" s="266"/>
      <c r="H379" s="266"/>
      <c r="I379" s="266"/>
    </row>
    <row r="380" spans="1:9">
      <c r="A380" s="266"/>
      <c r="B380" s="266"/>
      <c r="C380" s="266"/>
      <c r="D380" s="266"/>
      <c r="E380" s="266"/>
      <c r="F380" s="266"/>
      <c r="G380" s="266"/>
      <c r="H380" s="266"/>
      <c r="I380" s="266"/>
    </row>
    <row r="381" spans="1:9">
      <c r="A381" s="266"/>
      <c r="B381" s="266"/>
      <c r="C381" s="266"/>
      <c r="D381" s="266"/>
      <c r="E381" s="266"/>
      <c r="F381" s="266"/>
      <c r="G381" s="266"/>
      <c r="H381" s="266"/>
      <c r="I381" s="266"/>
    </row>
    <row r="382" spans="1:9">
      <c r="A382" s="266"/>
      <c r="B382" s="266"/>
      <c r="C382" s="266"/>
      <c r="D382" s="266"/>
      <c r="E382" s="266"/>
      <c r="F382" s="266"/>
      <c r="G382" s="266"/>
      <c r="H382" s="266"/>
      <c r="I382" s="266"/>
    </row>
    <row r="383" spans="1:9">
      <c r="A383" s="266"/>
      <c r="B383" s="266"/>
      <c r="C383" s="266"/>
      <c r="D383" s="266"/>
      <c r="E383" s="266"/>
      <c r="F383" s="266"/>
      <c r="G383" s="266"/>
      <c r="H383" s="266"/>
      <c r="I383" s="266"/>
    </row>
    <row r="384" spans="1:9">
      <c r="A384" s="266"/>
      <c r="B384" s="266"/>
      <c r="C384" s="266"/>
      <c r="D384" s="266"/>
      <c r="E384" s="266"/>
      <c r="F384" s="266"/>
      <c r="G384" s="266"/>
      <c r="H384" s="266"/>
      <c r="I384" s="266"/>
    </row>
    <row r="385" spans="1:9">
      <c r="A385" s="266"/>
      <c r="B385" s="266"/>
      <c r="C385" s="266"/>
      <c r="D385" s="266"/>
      <c r="E385" s="266"/>
      <c r="F385" s="266"/>
      <c r="G385" s="266"/>
      <c r="H385" s="266"/>
      <c r="I385" s="266"/>
    </row>
    <row r="386" spans="1:9">
      <c r="A386" s="266"/>
      <c r="B386" s="266"/>
      <c r="C386" s="266"/>
      <c r="D386" s="266"/>
      <c r="E386" s="266"/>
      <c r="F386" s="266"/>
      <c r="G386" s="266"/>
      <c r="H386" s="266"/>
      <c r="I386" s="266"/>
    </row>
    <row r="387" spans="1:9">
      <c r="A387" s="266"/>
      <c r="B387" s="266"/>
      <c r="C387" s="266"/>
      <c r="D387" s="266"/>
      <c r="E387" s="266"/>
      <c r="F387" s="266"/>
      <c r="G387" s="266"/>
      <c r="H387" s="266"/>
      <c r="I387" s="266"/>
    </row>
    <row r="388" spans="1:9">
      <c r="A388" s="266"/>
      <c r="B388" s="266"/>
      <c r="C388" s="266"/>
      <c r="D388" s="266"/>
      <c r="E388" s="266"/>
      <c r="F388" s="266"/>
      <c r="G388" s="266"/>
      <c r="H388" s="266"/>
      <c r="I388" s="266"/>
    </row>
    <row r="389" spans="1:9">
      <c r="A389" s="266"/>
      <c r="B389" s="266"/>
      <c r="C389" s="266"/>
      <c r="D389" s="266"/>
      <c r="E389" s="266"/>
      <c r="F389" s="266"/>
      <c r="G389" s="266"/>
      <c r="H389" s="266"/>
      <c r="I389" s="266"/>
    </row>
    <row r="390" spans="1:9">
      <c r="A390" s="266"/>
      <c r="B390" s="266"/>
      <c r="C390" s="266"/>
      <c r="D390" s="266"/>
      <c r="E390" s="266"/>
      <c r="F390" s="266"/>
      <c r="G390" s="266"/>
      <c r="H390" s="266"/>
      <c r="I390" s="266"/>
    </row>
    <row r="391" spans="1:9">
      <c r="A391" s="266"/>
      <c r="B391" s="266"/>
      <c r="C391" s="266"/>
      <c r="D391" s="266"/>
      <c r="E391" s="266"/>
      <c r="F391" s="266"/>
      <c r="G391" s="266"/>
      <c r="H391" s="266"/>
      <c r="I391" s="266"/>
    </row>
    <row r="392" spans="1:9">
      <c r="A392" s="266"/>
      <c r="B392" s="266"/>
      <c r="C392" s="266"/>
      <c r="D392" s="266"/>
      <c r="E392" s="266"/>
      <c r="F392" s="266"/>
      <c r="G392" s="266"/>
      <c r="H392" s="266"/>
      <c r="I392" s="266"/>
    </row>
    <row r="393" spans="1:9">
      <c r="A393" s="266"/>
      <c r="B393" s="266"/>
      <c r="C393" s="266"/>
      <c r="D393" s="266"/>
      <c r="E393" s="266"/>
      <c r="F393" s="266"/>
      <c r="G393" s="266"/>
      <c r="H393" s="266"/>
      <c r="I393" s="266"/>
    </row>
    <row r="394" spans="1:9">
      <c r="A394" s="266"/>
      <c r="B394" s="266"/>
      <c r="C394" s="266"/>
      <c r="D394" s="266"/>
      <c r="E394" s="266"/>
      <c r="F394" s="266"/>
      <c r="G394" s="266"/>
      <c r="H394" s="266"/>
      <c r="I394" s="266"/>
    </row>
    <row r="395" spans="1:9">
      <c r="A395" s="266"/>
      <c r="B395" s="266"/>
      <c r="C395" s="266"/>
      <c r="D395" s="266"/>
      <c r="E395" s="266"/>
      <c r="F395" s="266"/>
      <c r="G395" s="266"/>
      <c r="H395" s="266"/>
      <c r="I395" s="266"/>
    </row>
    <row r="396" spans="1:9">
      <c r="A396" s="266"/>
      <c r="B396" s="266"/>
      <c r="C396" s="266"/>
      <c r="D396" s="266"/>
      <c r="E396" s="266"/>
      <c r="F396" s="266"/>
      <c r="G396" s="266"/>
      <c r="H396" s="266"/>
      <c r="I396" s="266"/>
    </row>
    <row r="397" spans="1:9">
      <c r="A397" s="266"/>
      <c r="B397" s="266"/>
      <c r="C397" s="266"/>
      <c r="D397" s="266"/>
      <c r="E397" s="266"/>
      <c r="F397" s="266"/>
      <c r="G397" s="266"/>
      <c r="H397" s="266"/>
      <c r="I397" s="266"/>
    </row>
    <row r="398" spans="1:9">
      <c r="A398" s="266"/>
      <c r="B398" s="266"/>
      <c r="C398" s="266"/>
      <c r="D398" s="266"/>
      <c r="E398" s="266"/>
      <c r="F398" s="266"/>
      <c r="G398" s="266"/>
      <c r="H398" s="266"/>
      <c r="I398" s="266"/>
    </row>
    <row r="399" spans="1:9">
      <c r="A399" s="266"/>
      <c r="B399" s="266"/>
      <c r="C399" s="266"/>
      <c r="D399" s="266"/>
      <c r="E399" s="266"/>
      <c r="F399" s="266"/>
      <c r="G399" s="266"/>
      <c r="H399" s="266"/>
      <c r="I399" s="266"/>
    </row>
    <row r="400" spans="1:9">
      <c r="A400" s="266"/>
      <c r="B400" s="266"/>
      <c r="C400" s="266"/>
      <c r="D400" s="266"/>
      <c r="E400" s="266"/>
      <c r="F400" s="266"/>
      <c r="G400" s="266"/>
      <c r="H400" s="266"/>
      <c r="I400" s="266"/>
    </row>
    <row r="401" spans="1:9">
      <c r="A401" s="266"/>
      <c r="B401" s="266"/>
      <c r="C401" s="266"/>
      <c r="D401" s="266"/>
      <c r="E401" s="266"/>
      <c r="F401" s="266"/>
      <c r="G401" s="266"/>
      <c r="H401" s="266"/>
      <c r="I401" s="266"/>
    </row>
    <row r="402" spans="1:9">
      <c r="A402" s="266"/>
      <c r="B402" s="266"/>
      <c r="C402" s="266"/>
      <c r="D402" s="266"/>
      <c r="E402" s="266"/>
      <c r="F402" s="266"/>
      <c r="G402" s="266"/>
      <c r="H402" s="266"/>
      <c r="I402" s="266"/>
    </row>
    <row r="403" spans="1:9">
      <c r="A403" s="266"/>
      <c r="B403" s="266"/>
      <c r="C403" s="266"/>
      <c r="D403" s="266"/>
      <c r="E403" s="266"/>
      <c r="F403" s="266"/>
      <c r="G403" s="266"/>
      <c r="H403" s="266"/>
      <c r="I403" s="266"/>
    </row>
    <row r="404" spans="1:9">
      <c r="A404" s="266"/>
      <c r="B404" s="266"/>
      <c r="C404" s="266"/>
      <c r="D404" s="266"/>
      <c r="E404" s="266"/>
      <c r="F404" s="266"/>
      <c r="G404" s="266"/>
      <c r="H404" s="266"/>
      <c r="I404" s="266"/>
    </row>
    <row r="405" spans="1:9">
      <c r="A405" s="266"/>
      <c r="B405" s="266"/>
      <c r="C405" s="266"/>
      <c r="D405" s="266"/>
      <c r="E405" s="266"/>
      <c r="F405" s="266"/>
      <c r="G405" s="266"/>
      <c r="H405" s="266"/>
      <c r="I405" s="266"/>
    </row>
    <row r="406" spans="1:9">
      <c r="A406" s="266"/>
      <c r="B406" s="266"/>
      <c r="C406" s="266"/>
      <c r="D406" s="266"/>
      <c r="E406" s="266"/>
      <c r="F406" s="266"/>
      <c r="G406" s="266"/>
      <c r="H406" s="266"/>
      <c r="I406" s="266"/>
    </row>
    <row r="407" spans="1:9">
      <c r="A407" s="266"/>
      <c r="B407" s="266"/>
      <c r="C407" s="266"/>
      <c r="D407" s="266"/>
      <c r="E407" s="266"/>
      <c r="F407" s="266"/>
      <c r="G407" s="266"/>
      <c r="H407" s="266"/>
      <c r="I407" s="266"/>
    </row>
  </sheetData>
  <mergeCells count="301">
    <mergeCell ref="E10:E11"/>
    <mergeCell ref="F10:H10"/>
    <mergeCell ref="A8:A9"/>
    <mergeCell ref="A10:A16"/>
    <mergeCell ref="B10:B11"/>
    <mergeCell ref="C10:C11"/>
    <mergeCell ref="D10:D11"/>
    <mergeCell ref="B8:B9"/>
    <mergeCell ref="C8:C9"/>
    <mergeCell ref="D8:D9"/>
    <mergeCell ref="E8:E9"/>
    <mergeCell ref="F8:H8"/>
    <mergeCell ref="A24:I24"/>
    <mergeCell ref="A25:I25"/>
    <mergeCell ref="A26:A30"/>
    <mergeCell ref="B26:B27"/>
    <mergeCell ref="C26:C27"/>
    <mergeCell ref="D26:D27"/>
    <mergeCell ref="E26:E27"/>
    <mergeCell ref="F26:H26"/>
    <mergeCell ref="A17:I17"/>
    <mergeCell ref="A18:I18"/>
    <mergeCell ref="A19:A23"/>
    <mergeCell ref="B19:B20"/>
    <mergeCell ref="C19:C20"/>
    <mergeCell ref="D19:D20"/>
    <mergeCell ref="E19:E20"/>
    <mergeCell ref="F19:H19"/>
    <mergeCell ref="A44:A49"/>
    <mergeCell ref="B44:B45"/>
    <mergeCell ref="C44:C45"/>
    <mergeCell ref="D44:D45"/>
    <mergeCell ref="B46:B49"/>
    <mergeCell ref="C46:C49"/>
    <mergeCell ref="D46:D49"/>
    <mergeCell ref="F32:H32"/>
    <mergeCell ref="A34:A35"/>
    <mergeCell ref="A36:A38"/>
    <mergeCell ref="A39:A40"/>
    <mergeCell ref="A42:A43"/>
    <mergeCell ref="B42:B43"/>
    <mergeCell ref="C42:C43"/>
    <mergeCell ref="D42:D43"/>
    <mergeCell ref="E42:E43"/>
    <mergeCell ref="F42:H42"/>
    <mergeCell ref="A32:A33"/>
    <mergeCell ref="B32:B33"/>
    <mergeCell ref="C32:C33"/>
    <mergeCell ref="D32:D33"/>
    <mergeCell ref="E32:E33"/>
    <mergeCell ref="A58:A59"/>
    <mergeCell ref="B58:B59"/>
    <mergeCell ref="C58:C59"/>
    <mergeCell ref="D58:D59"/>
    <mergeCell ref="A60:A61"/>
    <mergeCell ref="B60:B61"/>
    <mergeCell ref="C60:C61"/>
    <mergeCell ref="D60:D61"/>
    <mergeCell ref="A50:A54"/>
    <mergeCell ref="B50:B52"/>
    <mergeCell ref="C50:C52"/>
    <mergeCell ref="D50:D52"/>
    <mergeCell ref="A56:A57"/>
    <mergeCell ref="B76:I76"/>
    <mergeCell ref="A77:A80"/>
    <mergeCell ref="A72:I72"/>
    <mergeCell ref="A73:A75"/>
    <mergeCell ref="B73:B74"/>
    <mergeCell ref="C73:C74"/>
    <mergeCell ref="D73:D74"/>
    <mergeCell ref="E60:E61"/>
    <mergeCell ref="F60:H60"/>
    <mergeCell ref="A62:A71"/>
    <mergeCell ref="B62:B64"/>
    <mergeCell ref="C62:C64"/>
    <mergeCell ref="D62:D64"/>
    <mergeCell ref="B65:B68"/>
    <mergeCell ref="C65:C68"/>
    <mergeCell ref="D65:D68"/>
    <mergeCell ref="B70:B71"/>
    <mergeCell ref="C70:C71"/>
    <mergeCell ref="D70:D71"/>
    <mergeCell ref="F81:H81"/>
    <mergeCell ref="B83:B85"/>
    <mergeCell ref="C83:C85"/>
    <mergeCell ref="D83:D85"/>
    <mergeCell ref="B86:B88"/>
    <mergeCell ref="C86:C88"/>
    <mergeCell ref="D86:D88"/>
    <mergeCell ref="A81:A88"/>
    <mergeCell ref="B81:B82"/>
    <mergeCell ref="C81:C82"/>
    <mergeCell ref="D81:D82"/>
    <mergeCell ref="E81:E82"/>
    <mergeCell ref="C118:C120"/>
    <mergeCell ref="A117:I117"/>
    <mergeCell ref="A118:A120"/>
    <mergeCell ref="A98:I98"/>
    <mergeCell ref="A99:I99"/>
    <mergeCell ref="A100:A111"/>
    <mergeCell ref="B100:B102"/>
    <mergeCell ref="C100:C102"/>
    <mergeCell ref="B103:B106"/>
    <mergeCell ref="C103:C106"/>
    <mergeCell ref="B107:B111"/>
    <mergeCell ref="C107:C111"/>
    <mergeCell ref="A112:I112"/>
    <mergeCell ref="A113:I113"/>
    <mergeCell ref="A116:I116"/>
    <mergeCell ref="A89:A97"/>
    <mergeCell ref="B89:B90"/>
    <mergeCell ref="C89:C90"/>
    <mergeCell ref="F89:H89"/>
    <mergeCell ref="B91:B93"/>
    <mergeCell ref="C91:C93"/>
    <mergeCell ref="B94:B97"/>
    <mergeCell ref="C94:C97"/>
    <mergeCell ref="D89:D90"/>
    <mergeCell ref="E89:E90"/>
    <mergeCell ref="F121:H121"/>
    <mergeCell ref="A132:A133"/>
    <mergeCell ref="B132:B133"/>
    <mergeCell ref="C132:C133"/>
    <mergeCell ref="D132:D133"/>
    <mergeCell ref="E132:E133"/>
    <mergeCell ref="F132:H132"/>
    <mergeCell ref="A121:A124"/>
    <mergeCell ref="B121:B122"/>
    <mergeCell ref="C121:C122"/>
    <mergeCell ref="D121:D122"/>
    <mergeCell ref="E121:E122"/>
    <mergeCell ref="E140:E141"/>
    <mergeCell ref="F140:H140"/>
    <mergeCell ref="A141:A150"/>
    <mergeCell ref="B142:B146"/>
    <mergeCell ref="C142:C146"/>
    <mergeCell ref="D145:D146"/>
    <mergeCell ref="B148:B149"/>
    <mergeCell ref="C148:C149"/>
    <mergeCell ref="D148:D149"/>
    <mergeCell ref="B150:B151"/>
    <mergeCell ref="C150:C151"/>
    <mergeCell ref="D150:D151"/>
    <mergeCell ref="E150:E151"/>
    <mergeCell ref="F150:H150"/>
    <mergeCell ref="A151:A155"/>
    <mergeCell ref="B152:B154"/>
    <mergeCell ref="A134:A140"/>
    <mergeCell ref="B134:B139"/>
    <mergeCell ref="C134:C139"/>
    <mergeCell ref="D134:D139"/>
    <mergeCell ref="B140:B141"/>
    <mergeCell ref="C140:C141"/>
    <mergeCell ref="D140:D141"/>
    <mergeCell ref="C152:C154"/>
    <mergeCell ref="F156:H156"/>
    <mergeCell ref="A166:A176"/>
    <mergeCell ref="B166:B167"/>
    <mergeCell ref="C166:C167"/>
    <mergeCell ref="D166:D167"/>
    <mergeCell ref="E166:E167"/>
    <mergeCell ref="F166:H166"/>
    <mergeCell ref="C170:C174"/>
    <mergeCell ref="C175:C176"/>
    <mergeCell ref="A162:A163"/>
    <mergeCell ref="B162:B163"/>
    <mergeCell ref="C162:C163"/>
    <mergeCell ref="A164:A165"/>
    <mergeCell ref="B164:B165"/>
    <mergeCell ref="C164:C165"/>
    <mergeCell ref="A158:A161"/>
    <mergeCell ref="B158:B160"/>
    <mergeCell ref="C158:C160"/>
    <mergeCell ref="D158:D160"/>
    <mergeCell ref="A156:A157"/>
    <mergeCell ref="B156:B157"/>
    <mergeCell ref="C156:C157"/>
    <mergeCell ref="D156:D157"/>
    <mergeCell ref="E156:E157"/>
    <mergeCell ref="D186:D187"/>
    <mergeCell ref="C189:C190"/>
    <mergeCell ref="B177:B178"/>
    <mergeCell ref="D177:D178"/>
    <mergeCell ref="E177:E178"/>
    <mergeCell ref="F177:H177"/>
    <mergeCell ref="A177:A178"/>
    <mergeCell ref="C177:C178"/>
    <mergeCell ref="A193:A198"/>
    <mergeCell ref="A189:A190"/>
    <mergeCell ref="B189:B190"/>
    <mergeCell ref="A179:A180"/>
    <mergeCell ref="C179:C180"/>
    <mergeCell ref="A181:A188"/>
    <mergeCell ref="C181:C188"/>
    <mergeCell ref="B186:B187"/>
    <mergeCell ref="A200:A207"/>
    <mergeCell ref="A209:A215"/>
    <mergeCell ref="B213:B215"/>
    <mergeCell ref="A191:A192"/>
    <mergeCell ref="B191:B192"/>
    <mergeCell ref="C191:C192"/>
    <mergeCell ref="D191:D192"/>
    <mergeCell ref="E191:E192"/>
    <mergeCell ref="F191:H191"/>
    <mergeCell ref="A218:A237"/>
    <mergeCell ref="B218:B219"/>
    <mergeCell ref="C218:C219"/>
    <mergeCell ref="D218:D219"/>
    <mergeCell ref="E218:E219"/>
    <mergeCell ref="F218:H218"/>
    <mergeCell ref="B220:B221"/>
    <mergeCell ref="C220:C221"/>
    <mergeCell ref="B222:B224"/>
    <mergeCell ref="C222:C224"/>
    <mergeCell ref="I223:I224"/>
    <mergeCell ref="B225:B226"/>
    <mergeCell ref="C225:C226"/>
    <mergeCell ref="B227:B230"/>
    <mergeCell ref="C227:C230"/>
    <mergeCell ref="B231:B237"/>
    <mergeCell ref="C231:C237"/>
    <mergeCell ref="D231:D237"/>
    <mergeCell ref="E231:E237"/>
    <mergeCell ref="F231:F237"/>
    <mergeCell ref="G231:G237"/>
    <mergeCell ref="H231:H237"/>
    <mergeCell ref="I231:I237"/>
    <mergeCell ref="A238:A239"/>
    <mergeCell ref="B238:B239"/>
    <mergeCell ref="C238:C239"/>
    <mergeCell ref="D238:D239"/>
    <mergeCell ref="E238:E239"/>
    <mergeCell ref="F238:H238"/>
    <mergeCell ref="A240:A243"/>
    <mergeCell ref="B244:B245"/>
    <mergeCell ref="C244:C245"/>
    <mergeCell ref="D244:D245"/>
    <mergeCell ref="E244:E245"/>
    <mergeCell ref="F244:H244"/>
    <mergeCell ref="A246:A247"/>
    <mergeCell ref="B246:B247"/>
    <mergeCell ref="C246:C247"/>
    <mergeCell ref="D246:D247"/>
    <mergeCell ref="A248:A249"/>
    <mergeCell ref="B248:B249"/>
    <mergeCell ref="C248:C249"/>
    <mergeCell ref="D248:D249"/>
    <mergeCell ref="A250:A251"/>
    <mergeCell ref="B250:B251"/>
    <mergeCell ref="C250:C251"/>
    <mergeCell ref="D250:D251"/>
    <mergeCell ref="E250:E251"/>
    <mergeCell ref="F250:H250"/>
    <mergeCell ref="A252:A254"/>
    <mergeCell ref="A255:A259"/>
    <mergeCell ref="B255:B256"/>
    <mergeCell ref="C255:C256"/>
    <mergeCell ref="D255:D256"/>
    <mergeCell ref="F255:H255"/>
    <mergeCell ref="B260:B261"/>
    <mergeCell ref="C260:C261"/>
    <mergeCell ref="D260:D261"/>
    <mergeCell ref="E260:E261"/>
    <mergeCell ref="F260:H260"/>
    <mergeCell ref="A262:A263"/>
    <mergeCell ref="B262:B263"/>
    <mergeCell ref="C262:C263"/>
    <mergeCell ref="D262:D263"/>
    <mergeCell ref="A264:A265"/>
    <mergeCell ref="B264:B265"/>
    <mergeCell ref="C264:C265"/>
    <mergeCell ref="D264:D265"/>
    <mergeCell ref="A266:A267"/>
    <mergeCell ref="B266:B267"/>
    <mergeCell ref="C266:C267"/>
    <mergeCell ref="D266:D267"/>
    <mergeCell ref="E266:E267"/>
    <mergeCell ref="F266:H266"/>
    <mergeCell ref="A268:A271"/>
    <mergeCell ref="A273:A274"/>
    <mergeCell ref="B273:B274"/>
    <mergeCell ref="C273:C274"/>
    <mergeCell ref="D273:D274"/>
    <mergeCell ref="E273:E274"/>
    <mergeCell ref="F273:H273"/>
    <mergeCell ref="A285:A287"/>
    <mergeCell ref="B285:B286"/>
    <mergeCell ref="C285:C286"/>
    <mergeCell ref="D285:D286"/>
    <mergeCell ref="A288:A291"/>
    <mergeCell ref="A292:I292"/>
    <mergeCell ref="A275:A284"/>
    <mergeCell ref="B275:B277"/>
    <mergeCell ref="C275:C277"/>
    <mergeCell ref="D275:D277"/>
    <mergeCell ref="B278:B281"/>
    <mergeCell ref="C278:C281"/>
    <mergeCell ref="D278:D281"/>
    <mergeCell ref="B283:B284"/>
    <mergeCell ref="C283:C284"/>
    <mergeCell ref="D283:D284"/>
  </mergeCells>
  <pageMargins left="0.7" right="0.7" top="0.75" bottom="0.75" header="0.3" footer="0.3"/>
  <pageSetup scale="96" fitToHeight="0" orientation="landscape"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5"/>
  <sheetViews>
    <sheetView topLeftCell="C725" workbookViewId="0">
      <selection activeCell="G732" sqref="G732"/>
    </sheetView>
  </sheetViews>
  <sheetFormatPr defaultColWidth="8.85546875" defaultRowHeight="15.75"/>
  <cols>
    <col min="1" max="1" width="10.42578125" style="108" customWidth="1"/>
    <col min="2" max="2" width="54.42578125" style="108" customWidth="1"/>
    <col min="3" max="3" width="15.42578125" style="108" customWidth="1"/>
    <col min="4" max="4" width="13.85546875" style="109" customWidth="1"/>
    <col min="5" max="5" width="55.140625" style="108" customWidth="1"/>
    <col min="6" max="6" width="18.42578125" style="111" customWidth="1"/>
    <col min="7" max="7" width="19.42578125" style="111" customWidth="1"/>
    <col min="8" max="8" width="19.5703125" style="111" customWidth="1"/>
    <col min="9" max="9" width="17.140625" style="108" customWidth="1"/>
    <col min="10" max="10" width="15.5703125" style="108" customWidth="1"/>
    <col min="11" max="16384" width="8.85546875" style="108"/>
  </cols>
  <sheetData>
    <row r="1" spans="1:8" s="105" customFormat="1">
      <c r="A1" s="105" t="s">
        <v>40</v>
      </c>
      <c r="D1" s="106"/>
      <c r="F1" s="107"/>
      <c r="G1" s="107"/>
      <c r="H1" s="107"/>
    </row>
    <row r="2" spans="1:8" s="105" customFormat="1">
      <c r="A2" s="105" t="s">
        <v>119</v>
      </c>
      <c r="D2" s="106"/>
      <c r="F2" s="107"/>
      <c r="G2" s="107"/>
      <c r="H2" s="107"/>
    </row>
    <row r="3" spans="1:8" s="105" customFormat="1">
      <c r="A3" s="105" t="s">
        <v>2433</v>
      </c>
      <c r="D3" s="106"/>
      <c r="F3" s="107"/>
      <c r="G3" s="107"/>
      <c r="H3" s="107"/>
    </row>
    <row r="4" spans="1:8" s="105" customFormat="1" ht="44.45" customHeight="1">
      <c r="A4" s="832" t="s">
        <v>28</v>
      </c>
      <c r="B4" s="832" t="s">
        <v>29</v>
      </c>
      <c r="C4" s="832" t="s">
        <v>30</v>
      </c>
      <c r="D4" s="832" t="s">
        <v>31</v>
      </c>
      <c r="E4" s="832" t="s">
        <v>32</v>
      </c>
      <c r="F4" s="93" t="s">
        <v>73</v>
      </c>
      <c r="G4" s="93" t="s">
        <v>91</v>
      </c>
      <c r="H4" s="93" t="s">
        <v>90</v>
      </c>
    </row>
    <row r="5" spans="1:8" s="105" customFormat="1" ht="57" customHeight="1">
      <c r="A5" s="833"/>
      <c r="B5" s="833"/>
      <c r="C5" s="833"/>
      <c r="D5" s="833"/>
      <c r="E5" s="833"/>
      <c r="F5" s="93" t="s">
        <v>21</v>
      </c>
      <c r="G5" s="93" t="s">
        <v>22</v>
      </c>
      <c r="H5" s="93" t="s">
        <v>23</v>
      </c>
    </row>
    <row r="6" spans="1:8">
      <c r="A6" s="829" t="s">
        <v>1021</v>
      </c>
      <c r="B6" s="830"/>
      <c r="C6" s="830"/>
      <c r="D6" s="830"/>
      <c r="E6" s="830"/>
      <c r="F6" s="830"/>
      <c r="G6" s="830"/>
      <c r="H6" s="831"/>
    </row>
    <row r="7" spans="1:8">
      <c r="B7" s="105" t="s">
        <v>1022</v>
      </c>
      <c r="F7" s="110"/>
      <c r="G7" s="110"/>
      <c r="H7" s="110"/>
    </row>
    <row r="8" spans="1:8">
      <c r="A8" s="108">
        <v>1</v>
      </c>
      <c r="B8" s="108" t="s">
        <v>1023</v>
      </c>
      <c r="C8" s="108">
        <v>2222520</v>
      </c>
      <c r="D8" s="109">
        <v>45211</v>
      </c>
      <c r="E8" s="108" t="s">
        <v>1024</v>
      </c>
      <c r="F8" s="111">
        <v>1954280</v>
      </c>
      <c r="H8" s="111">
        <f>F8-G8</f>
        <v>1954280</v>
      </c>
    </row>
    <row r="9" spans="1:8">
      <c r="A9" s="108">
        <v>2</v>
      </c>
      <c r="B9" s="108" t="s">
        <v>1025</v>
      </c>
      <c r="C9" s="108">
        <v>3817791</v>
      </c>
      <c r="D9" s="109">
        <v>45077</v>
      </c>
      <c r="E9" s="108" t="s">
        <v>1026</v>
      </c>
      <c r="F9" s="111">
        <v>504600</v>
      </c>
      <c r="H9" s="111">
        <f t="shared" ref="H9:H60" si="0">F9-G9</f>
        <v>504600</v>
      </c>
    </row>
    <row r="10" spans="1:8">
      <c r="A10" s="108">
        <v>3</v>
      </c>
      <c r="B10" s="108" t="s">
        <v>1027</v>
      </c>
      <c r="C10" s="108">
        <v>2035568</v>
      </c>
      <c r="D10" s="109">
        <v>45258</v>
      </c>
      <c r="E10" s="108" t="s">
        <v>1028</v>
      </c>
      <c r="F10" s="111">
        <v>58500</v>
      </c>
      <c r="H10" s="111">
        <f t="shared" si="0"/>
        <v>58500</v>
      </c>
    </row>
    <row r="11" spans="1:8">
      <c r="A11" s="108">
        <v>4</v>
      </c>
      <c r="B11" s="108" t="s">
        <v>1029</v>
      </c>
      <c r="C11" s="108">
        <v>4012780</v>
      </c>
      <c r="D11" s="109">
        <v>45280</v>
      </c>
      <c r="E11" s="108" t="s">
        <v>1030</v>
      </c>
      <c r="F11" s="111">
        <v>1830000</v>
      </c>
      <c r="H11" s="111">
        <f t="shared" si="0"/>
        <v>1830000</v>
      </c>
    </row>
    <row r="12" spans="1:8">
      <c r="A12" s="108">
        <v>5</v>
      </c>
      <c r="B12" s="108" t="s">
        <v>1031</v>
      </c>
      <c r="D12" s="109">
        <v>45426</v>
      </c>
      <c r="E12" s="108" t="s">
        <v>1032</v>
      </c>
      <c r="F12" s="111">
        <v>304500</v>
      </c>
      <c r="H12" s="111">
        <f t="shared" si="0"/>
        <v>304500</v>
      </c>
    </row>
    <row r="13" spans="1:8">
      <c r="A13" s="108">
        <v>6</v>
      </c>
      <c r="B13" s="108" t="s">
        <v>1033</v>
      </c>
      <c r="C13" s="108">
        <v>2090980</v>
      </c>
      <c r="D13" s="109">
        <v>45133</v>
      </c>
      <c r="E13" s="108" t="s">
        <v>1034</v>
      </c>
      <c r="F13" s="111">
        <v>778500</v>
      </c>
      <c r="H13" s="111">
        <f t="shared" si="0"/>
        <v>778500</v>
      </c>
    </row>
    <row r="14" spans="1:8">
      <c r="A14" s="108">
        <v>7</v>
      </c>
      <c r="B14" s="108" t="s">
        <v>1035</v>
      </c>
      <c r="C14" s="108">
        <v>2098978</v>
      </c>
      <c r="D14" s="109" t="s">
        <v>1036</v>
      </c>
      <c r="E14" s="108" t="s">
        <v>1037</v>
      </c>
      <c r="F14" s="111">
        <v>407000</v>
      </c>
      <c r="H14" s="111">
        <f t="shared" si="0"/>
        <v>407000</v>
      </c>
    </row>
    <row r="15" spans="1:8">
      <c r="A15" s="108">
        <v>8</v>
      </c>
      <c r="B15" s="108" t="s">
        <v>1038</v>
      </c>
      <c r="C15" s="108">
        <v>2035516</v>
      </c>
      <c r="D15" s="109">
        <v>45385</v>
      </c>
      <c r="E15" s="108" t="s">
        <v>1039</v>
      </c>
      <c r="F15" s="111">
        <v>50420</v>
      </c>
      <c r="H15" s="111">
        <f t="shared" si="0"/>
        <v>50420</v>
      </c>
    </row>
    <row r="16" spans="1:8">
      <c r="A16" s="108">
        <v>9</v>
      </c>
      <c r="B16" s="108" t="s">
        <v>1040</v>
      </c>
      <c r="C16" s="108">
        <v>2090987</v>
      </c>
      <c r="D16" s="109" t="s">
        <v>1041</v>
      </c>
      <c r="E16" s="108" t="s">
        <v>1042</v>
      </c>
      <c r="F16" s="111">
        <v>208800</v>
      </c>
      <c r="H16" s="111">
        <f t="shared" si="0"/>
        <v>208800</v>
      </c>
    </row>
    <row r="17" spans="1:8">
      <c r="A17" s="108">
        <v>10</v>
      </c>
      <c r="B17" s="108" t="s">
        <v>1043</v>
      </c>
      <c r="C17" s="108">
        <v>2035836</v>
      </c>
      <c r="D17" s="109" t="s">
        <v>1044</v>
      </c>
      <c r="E17" s="108" t="s">
        <v>1045</v>
      </c>
      <c r="F17" s="111">
        <v>405000</v>
      </c>
      <c r="H17" s="111">
        <f t="shared" si="0"/>
        <v>405000</v>
      </c>
    </row>
    <row r="18" spans="1:8">
      <c r="A18" s="108">
        <v>11</v>
      </c>
      <c r="B18" s="108" t="s">
        <v>1046</v>
      </c>
      <c r="C18" s="108">
        <v>2035840</v>
      </c>
      <c r="D18" s="109" t="s">
        <v>1047</v>
      </c>
      <c r="E18" s="108" t="s">
        <v>1024</v>
      </c>
      <c r="F18" s="111">
        <v>256000</v>
      </c>
      <c r="H18" s="111">
        <f t="shared" si="0"/>
        <v>256000</v>
      </c>
    </row>
    <row r="19" spans="1:8">
      <c r="A19" s="108">
        <v>12</v>
      </c>
      <c r="B19" s="108" t="s">
        <v>1048</v>
      </c>
      <c r="C19" s="108">
        <v>4012783</v>
      </c>
      <c r="D19" s="109" t="s">
        <v>1049</v>
      </c>
      <c r="E19" s="108" t="s">
        <v>1050</v>
      </c>
      <c r="F19" s="111">
        <v>290000</v>
      </c>
      <c r="H19" s="111">
        <f t="shared" si="0"/>
        <v>290000</v>
      </c>
    </row>
    <row r="20" spans="1:8">
      <c r="A20" s="108">
        <v>13</v>
      </c>
      <c r="B20" s="108" t="s">
        <v>1051</v>
      </c>
      <c r="C20" s="108">
        <v>3814800</v>
      </c>
      <c r="D20" s="109">
        <v>45293</v>
      </c>
      <c r="E20" s="108" t="s">
        <v>1037</v>
      </c>
      <c r="F20" s="111">
        <v>336600</v>
      </c>
      <c r="H20" s="111">
        <f t="shared" si="0"/>
        <v>336600</v>
      </c>
    </row>
    <row r="21" spans="1:8">
      <c r="A21" s="108">
        <v>14</v>
      </c>
      <c r="B21" s="108" t="s">
        <v>1029</v>
      </c>
      <c r="C21" s="108">
        <v>4012780</v>
      </c>
      <c r="D21" s="109" t="s">
        <v>1052</v>
      </c>
      <c r="E21" s="108" t="s">
        <v>1053</v>
      </c>
      <c r="F21" s="111">
        <v>1499860</v>
      </c>
      <c r="H21" s="111">
        <f t="shared" si="0"/>
        <v>1499860</v>
      </c>
    </row>
    <row r="22" spans="1:8">
      <c r="A22" s="108">
        <v>15</v>
      </c>
      <c r="B22" s="108" t="s">
        <v>1054</v>
      </c>
      <c r="C22" s="108">
        <v>4012501</v>
      </c>
      <c r="D22" s="109" t="s">
        <v>1055</v>
      </c>
      <c r="E22" s="108" t="s">
        <v>1056</v>
      </c>
      <c r="F22" s="111">
        <v>2996700</v>
      </c>
      <c r="H22" s="111">
        <f t="shared" si="0"/>
        <v>2996700</v>
      </c>
    </row>
    <row r="23" spans="1:8">
      <c r="A23" s="108">
        <v>16</v>
      </c>
      <c r="B23" s="108" t="s">
        <v>1057</v>
      </c>
      <c r="C23" s="108">
        <v>4012782</v>
      </c>
      <c r="D23" s="109" t="s">
        <v>1049</v>
      </c>
      <c r="E23" s="108" t="s">
        <v>1058</v>
      </c>
      <c r="F23" s="111">
        <v>470000</v>
      </c>
      <c r="H23" s="111">
        <f t="shared" si="0"/>
        <v>470000</v>
      </c>
    </row>
    <row r="24" spans="1:8">
      <c r="A24" s="108">
        <v>17</v>
      </c>
      <c r="B24" s="108" t="s">
        <v>1059</v>
      </c>
      <c r="C24" s="108">
        <v>2035587</v>
      </c>
      <c r="D24" s="109">
        <v>45355</v>
      </c>
      <c r="E24" s="108" t="s">
        <v>1060</v>
      </c>
      <c r="F24" s="111">
        <v>217830</v>
      </c>
      <c r="H24" s="111">
        <f t="shared" si="0"/>
        <v>217830</v>
      </c>
    </row>
    <row r="25" spans="1:8">
      <c r="A25" s="108">
        <v>18</v>
      </c>
      <c r="B25" s="108" t="s">
        <v>1061</v>
      </c>
      <c r="C25" s="108">
        <v>2035644</v>
      </c>
      <c r="D25" s="109" t="s">
        <v>1062</v>
      </c>
      <c r="E25" s="108" t="s">
        <v>1024</v>
      </c>
      <c r="F25" s="111">
        <v>512000</v>
      </c>
      <c r="H25" s="111">
        <f t="shared" si="0"/>
        <v>512000</v>
      </c>
    </row>
    <row r="26" spans="1:8">
      <c r="A26" s="108">
        <v>19</v>
      </c>
      <c r="B26" s="108" t="s">
        <v>1063</v>
      </c>
      <c r="C26" s="108">
        <v>2035596</v>
      </c>
      <c r="D26" s="109">
        <v>45468</v>
      </c>
      <c r="E26" s="108" t="s">
        <v>1064</v>
      </c>
      <c r="F26" s="111">
        <v>452400</v>
      </c>
      <c r="H26" s="111">
        <f t="shared" si="0"/>
        <v>452400</v>
      </c>
    </row>
    <row r="27" spans="1:8">
      <c r="A27" s="108">
        <v>20</v>
      </c>
      <c r="B27" s="108" t="s">
        <v>1065</v>
      </c>
      <c r="C27" s="108">
        <v>2035819</v>
      </c>
      <c r="D27" s="109">
        <v>45356</v>
      </c>
      <c r="E27" s="108" t="s">
        <v>1064</v>
      </c>
      <c r="F27" s="111">
        <v>189000</v>
      </c>
      <c r="H27" s="111">
        <f t="shared" si="0"/>
        <v>189000</v>
      </c>
    </row>
    <row r="28" spans="1:8">
      <c r="A28" s="108">
        <v>21</v>
      </c>
      <c r="B28" s="108" t="s">
        <v>1066</v>
      </c>
      <c r="D28" s="109">
        <v>45426</v>
      </c>
      <c r="E28" s="108" t="s">
        <v>1067</v>
      </c>
      <c r="F28" s="111">
        <v>1505544</v>
      </c>
      <c r="H28" s="111">
        <f t="shared" si="0"/>
        <v>1505544</v>
      </c>
    </row>
    <row r="29" spans="1:8">
      <c r="A29" s="108">
        <v>22</v>
      </c>
      <c r="B29" s="108" t="s">
        <v>1068</v>
      </c>
      <c r="C29" s="108">
        <v>4012506</v>
      </c>
      <c r="D29" s="109" t="s">
        <v>1055</v>
      </c>
      <c r="E29" s="108" t="s">
        <v>1069</v>
      </c>
      <c r="F29" s="111">
        <v>843600</v>
      </c>
      <c r="H29" s="111">
        <f t="shared" si="0"/>
        <v>843600</v>
      </c>
    </row>
    <row r="30" spans="1:8">
      <c r="A30" s="108">
        <v>23</v>
      </c>
      <c r="B30" s="108" t="s">
        <v>1070</v>
      </c>
      <c r="C30" s="108">
        <v>4012789</v>
      </c>
      <c r="D30" s="109" t="s">
        <v>1049</v>
      </c>
      <c r="E30" s="108" t="s">
        <v>1071</v>
      </c>
      <c r="F30" s="111">
        <v>167380</v>
      </c>
      <c r="H30" s="111">
        <f t="shared" si="0"/>
        <v>167380</v>
      </c>
    </row>
    <row r="31" spans="1:8">
      <c r="A31" s="108">
        <v>24</v>
      </c>
      <c r="B31" s="108" t="s">
        <v>1072</v>
      </c>
      <c r="C31" s="108">
        <v>2034787</v>
      </c>
      <c r="D31" s="109" t="s">
        <v>1073</v>
      </c>
      <c r="E31" s="108" t="s">
        <v>1074</v>
      </c>
      <c r="F31" s="111">
        <v>956000</v>
      </c>
      <c r="H31" s="111">
        <f t="shared" si="0"/>
        <v>956000</v>
      </c>
    </row>
    <row r="32" spans="1:8">
      <c r="A32" s="108">
        <v>25</v>
      </c>
      <c r="B32" s="108" t="s">
        <v>1075</v>
      </c>
      <c r="C32" s="108">
        <v>4012777</v>
      </c>
      <c r="D32" s="109" t="s">
        <v>1052</v>
      </c>
      <c r="E32" s="108" t="s">
        <v>1076</v>
      </c>
      <c r="F32" s="111">
        <v>990880</v>
      </c>
      <c r="H32" s="111">
        <f t="shared" si="0"/>
        <v>990880</v>
      </c>
    </row>
    <row r="33" spans="1:8">
      <c r="A33" s="108">
        <v>26</v>
      </c>
      <c r="B33" s="108" t="s">
        <v>1077</v>
      </c>
      <c r="C33" s="108">
        <v>3814798</v>
      </c>
      <c r="D33" s="109" t="s">
        <v>1078</v>
      </c>
      <c r="E33" s="108" t="s">
        <v>1074</v>
      </c>
      <c r="F33" s="111">
        <v>600000</v>
      </c>
      <c r="H33" s="111">
        <f t="shared" si="0"/>
        <v>600000</v>
      </c>
    </row>
    <row r="34" spans="1:8">
      <c r="A34" s="108">
        <v>27</v>
      </c>
      <c r="B34" s="108" t="s">
        <v>1079</v>
      </c>
      <c r="C34" s="108">
        <v>4012503</v>
      </c>
      <c r="D34" s="109" t="s">
        <v>1080</v>
      </c>
      <c r="E34" s="108" t="s">
        <v>1081</v>
      </c>
      <c r="F34" s="111">
        <v>299400</v>
      </c>
      <c r="H34" s="111">
        <f t="shared" si="0"/>
        <v>299400</v>
      </c>
    </row>
    <row r="35" spans="1:8">
      <c r="A35" s="108">
        <v>28</v>
      </c>
      <c r="B35" s="108" t="s">
        <v>1082</v>
      </c>
      <c r="C35" s="108">
        <v>2035552</v>
      </c>
      <c r="D35" s="109">
        <v>44986</v>
      </c>
      <c r="E35" s="108" t="s">
        <v>1060</v>
      </c>
      <c r="F35" s="111">
        <v>1299200</v>
      </c>
      <c r="H35" s="111">
        <f t="shared" si="0"/>
        <v>1299200</v>
      </c>
    </row>
    <row r="36" spans="1:8">
      <c r="A36" s="108">
        <v>29</v>
      </c>
      <c r="B36" s="108" t="s">
        <v>1083</v>
      </c>
      <c r="C36" s="108">
        <v>2035838</v>
      </c>
      <c r="D36" s="109" t="s">
        <v>1084</v>
      </c>
      <c r="E36" s="108" t="s">
        <v>1060</v>
      </c>
      <c r="F36" s="111">
        <v>546360</v>
      </c>
      <c r="H36" s="111">
        <f t="shared" si="0"/>
        <v>546360</v>
      </c>
    </row>
    <row r="37" spans="1:8">
      <c r="A37" s="108">
        <v>30</v>
      </c>
      <c r="B37" s="108" t="s">
        <v>1085</v>
      </c>
      <c r="C37" s="108">
        <v>2034797</v>
      </c>
      <c r="D37" s="109">
        <v>45293</v>
      </c>
      <c r="E37" s="108" t="s">
        <v>1086</v>
      </c>
      <c r="F37" s="111">
        <v>168000</v>
      </c>
      <c r="H37" s="111">
        <f t="shared" si="0"/>
        <v>168000</v>
      </c>
    </row>
    <row r="38" spans="1:8">
      <c r="A38" s="108">
        <v>31</v>
      </c>
      <c r="B38" s="108" t="s">
        <v>1087</v>
      </c>
      <c r="C38" s="108">
        <v>4012791</v>
      </c>
      <c r="D38" s="109" t="s">
        <v>1049</v>
      </c>
      <c r="E38" s="108" t="s">
        <v>1088</v>
      </c>
      <c r="F38" s="111">
        <v>1607500</v>
      </c>
      <c r="H38" s="111">
        <f t="shared" si="0"/>
        <v>1607500</v>
      </c>
    </row>
    <row r="39" spans="1:8">
      <c r="A39" s="108">
        <v>32</v>
      </c>
      <c r="B39" s="108" t="s">
        <v>1089</v>
      </c>
      <c r="C39" s="108">
        <v>2222507</v>
      </c>
      <c r="D39" s="109">
        <v>45326</v>
      </c>
      <c r="E39" s="108" t="s">
        <v>1090</v>
      </c>
      <c r="F39" s="111">
        <v>822955</v>
      </c>
      <c r="H39" s="111">
        <f t="shared" si="0"/>
        <v>822955</v>
      </c>
    </row>
    <row r="40" spans="1:8">
      <c r="A40" s="108">
        <v>33</v>
      </c>
      <c r="B40" s="108" t="s">
        <v>1091</v>
      </c>
      <c r="C40" s="108">
        <v>2035545</v>
      </c>
      <c r="D40" s="109">
        <v>45443</v>
      </c>
      <c r="E40" s="108" t="s">
        <v>1064</v>
      </c>
      <c r="F40" s="111">
        <v>379418</v>
      </c>
      <c r="H40" s="111">
        <f t="shared" si="0"/>
        <v>379418</v>
      </c>
    </row>
    <row r="41" spans="1:8">
      <c r="A41" s="108">
        <v>34</v>
      </c>
      <c r="B41" s="108" t="s">
        <v>1092</v>
      </c>
      <c r="C41" s="108">
        <v>4012774</v>
      </c>
      <c r="D41" s="109">
        <v>45242</v>
      </c>
      <c r="E41" s="108" t="s">
        <v>1093</v>
      </c>
      <c r="F41" s="111">
        <v>299906</v>
      </c>
      <c r="H41" s="111">
        <f t="shared" si="0"/>
        <v>299906</v>
      </c>
    </row>
    <row r="42" spans="1:8">
      <c r="A42" s="108">
        <v>35</v>
      </c>
      <c r="B42" s="108" t="s">
        <v>1094</v>
      </c>
      <c r="C42" s="108">
        <v>2222505</v>
      </c>
      <c r="D42" s="109" t="s">
        <v>1095</v>
      </c>
      <c r="E42" s="108" t="s">
        <v>1024</v>
      </c>
      <c r="F42" s="111">
        <v>1851000</v>
      </c>
      <c r="H42" s="111">
        <f t="shared" si="0"/>
        <v>1851000</v>
      </c>
    </row>
    <row r="43" spans="1:8">
      <c r="A43" s="108">
        <v>36</v>
      </c>
      <c r="B43" s="108" t="s">
        <v>1096</v>
      </c>
      <c r="C43" s="108">
        <v>2035514</v>
      </c>
      <c r="D43" s="109" t="s">
        <v>1052</v>
      </c>
      <c r="E43" s="108" t="s">
        <v>1045</v>
      </c>
      <c r="F43" s="111">
        <v>309400</v>
      </c>
      <c r="H43" s="111">
        <f t="shared" si="0"/>
        <v>309400</v>
      </c>
    </row>
    <row r="44" spans="1:8">
      <c r="A44" s="108">
        <v>37</v>
      </c>
      <c r="B44" s="108" t="s">
        <v>1097</v>
      </c>
      <c r="C44" s="108">
        <v>2034783</v>
      </c>
      <c r="D44" s="109" t="s">
        <v>1098</v>
      </c>
      <c r="E44" s="108" t="s">
        <v>1099</v>
      </c>
      <c r="F44" s="111">
        <v>755560</v>
      </c>
      <c r="H44" s="111">
        <f t="shared" si="0"/>
        <v>755560</v>
      </c>
    </row>
    <row r="45" spans="1:8">
      <c r="A45" s="108">
        <v>38</v>
      </c>
      <c r="B45" s="108" t="s">
        <v>1100</v>
      </c>
      <c r="C45" s="108">
        <v>2035837</v>
      </c>
      <c r="D45" s="109" t="s">
        <v>1101</v>
      </c>
      <c r="E45" s="108" t="s">
        <v>1045</v>
      </c>
      <c r="F45" s="111">
        <v>32495</v>
      </c>
      <c r="H45" s="111">
        <f t="shared" si="0"/>
        <v>32495</v>
      </c>
    </row>
    <row r="46" spans="1:8">
      <c r="A46" s="108">
        <v>39</v>
      </c>
      <c r="B46" s="108" t="s">
        <v>1102</v>
      </c>
      <c r="C46" s="108">
        <v>2034648</v>
      </c>
      <c r="D46" s="109" t="s">
        <v>1103</v>
      </c>
      <c r="E46" s="108" t="s">
        <v>1064</v>
      </c>
      <c r="F46" s="111">
        <v>84400</v>
      </c>
      <c r="H46" s="111">
        <f t="shared" si="0"/>
        <v>84400</v>
      </c>
    </row>
    <row r="47" spans="1:8">
      <c r="A47" s="108">
        <v>40</v>
      </c>
      <c r="B47" s="108" t="s">
        <v>1104</v>
      </c>
      <c r="C47" s="108">
        <v>2035813</v>
      </c>
      <c r="D47" s="109">
        <v>45446</v>
      </c>
      <c r="E47" s="108" t="s">
        <v>1024</v>
      </c>
      <c r="F47" s="111">
        <v>953500</v>
      </c>
      <c r="H47" s="111">
        <f t="shared" si="0"/>
        <v>953500</v>
      </c>
    </row>
    <row r="48" spans="1:8">
      <c r="A48" s="108">
        <v>41</v>
      </c>
      <c r="B48" s="108" t="s">
        <v>1105</v>
      </c>
      <c r="C48" s="108">
        <v>2035592</v>
      </c>
      <c r="D48" s="109" t="s">
        <v>1095</v>
      </c>
      <c r="E48" s="108" t="s">
        <v>1060</v>
      </c>
      <c r="F48" s="111">
        <v>1189133.3999999999</v>
      </c>
      <c r="H48" s="111">
        <f t="shared" si="0"/>
        <v>1189133.3999999999</v>
      </c>
    </row>
    <row r="49" spans="1:8">
      <c r="A49" s="108">
        <v>42</v>
      </c>
      <c r="B49" s="108" t="s">
        <v>1106</v>
      </c>
      <c r="C49" s="108">
        <v>2090843</v>
      </c>
      <c r="D49" s="109" t="s">
        <v>1107</v>
      </c>
      <c r="E49" s="108" t="s">
        <v>1108</v>
      </c>
      <c r="F49" s="111">
        <v>2163913.4900000002</v>
      </c>
      <c r="H49" s="111">
        <f t="shared" si="0"/>
        <v>2163913.4900000002</v>
      </c>
    </row>
    <row r="50" spans="1:8">
      <c r="A50" s="108">
        <v>43</v>
      </c>
      <c r="B50" s="108" t="s">
        <v>1109</v>
      </c>
      <c r="C50" s="108">
        <v>2035815</v>
      </c>
      <c r="D50" s="109">
        <v>45537</v>
      </c>
      <c r="E50" s="108" t="s">
        <v>1024</v>
      </c>
      <c r="F50" s="111">
        <v>2032750</v>
      </c>
      <c r="H50" s="111">
        <f t="shared" si="0"/>
        <v>2032750</v>
      </c>
    </row>
    <row r="51" spans="1:8">
      <c r="A51" s="108">
        <v>44</v>
      </c>
      <c r="B51" s="108" t="s">
        <v>1110</v>
      </c>
      <c r="C51" s="108">
        <v>2035518</v>
      </c>
      <c r="D51" s="109" t="s">
        <v>1101</v>
      </c>
      <c r="E51" s="108" t="s">
        <v>1024</v>
      </c>
      <c r="F51" s="111">
        <v>9102700</v>
      </c>
      <c r="H51" s="111">
        <f t="shared" si="0"/>
        <v>9102700</v>
      </c>
    </row>
    <row r="52" spans="1:8">
      <c r="A52" s="108">
        <v>45</v>
      </c>
      <c r="B52" s="108" t="s">
        <v>1111</v>
      </c>
      <c r="C52" s="108">
        <v>2035566</v>
      </c>
      <c r="D52" s="109">
        <v>45294</v>
      </c>
      <c r="E52" s="108" t="s">
        <v>1112</v>
      </c>
      <c r="F52" s="111">
        <v>135000000</v>
      </c>
      <c r="G52" s="111">
        <v>116000000</v>
      </c>
      <c r="H52" s="111">
        <f t="shared" si="0"/>
        <v>19000000</v>
      </c>
    </row>
    <row r="53" spans="1:8">
      <c r="A53" s="108">
        <v>46</v>
      </c>
      <c r="B53" s="108" t="s">
        <v>1113</v>
      </c>
      <c r="C53" s="108">
        <v>2035511</v>
      </c>
      <c r="D53" s="109" t="s">
        <v>1114</v>
      </c>
      <c r="E53" s="108" t="s">
        <v>1115</v>
      </c>
      <c r="F53" s="111">
        <v>227710</v>
      </c>
      <c r="H53" s="111">
        <f t="shared" si="0"/>
        <v>227710</v>
      </c>
    </row>
    <row r="54" spans="1:8">
      <c r="A54" s="108">
        <v>47</v>
      </c>
      <c r="B54" s="108" t="s">
        <v>1113</v>
      </c>
      <c r="C54" s="108">
        <v>2035511</v>
      </c>
      <c r="D54" s="109" t="s">
        <v>1114</v>
      </c>
      <c r="E54" s="108" t="s">
        <v>1037</v>
      </c>
      <c r="F54" s="111">
        <v>34200</v>
      </c>
      <c r="H54" s="111">
        <f t="shared" si="0"/>
        <v>34200</v>
      </c>
    </row>
    <row r="55" spans="1:8">
      <c r="A55" s="108">
        <v>48</v>
      </c>
      <c r="B55" s="108" t="s">
        <v>1113</v>
      </c>
      <c r="C55" s="108">
        <v>2035513</v>
      </c>
      <c r="D55" s="109">
        <v>45426</v>
      </c>
      <c r="E55" s="108" t="s">
        <v>1037</v>
      </c>
      <c r="F55" s="111">
        <v>20000</v>
      </c>
      <c r="H55" s="111">
        <f t="shared" si="0"/>
        <v>20000</v>
      </c>
    </row>
    <row r="56" spans="1:8">
      <c r="A56" s="108">
        <v>49</v>
      </c>
      <c r="B56" s="108" t="s">
        <v>1116</v>
      </c>
      <c r="C56" s="108">
        <v>2035809</v>
      </c>
      <c r="D56" s="109">
        <v>45331</v>
      </c>
      <c r="E56" s="108" t="s">
        <v>1045</v>
      </c>
      <c r="F56" s="111">
        <v>989900</v>
      </c>
      <c r="H56" s="111">
        <f t="shared" si="0"/>
        <v>989900</v>
      </c>
    </row>
    <row r="57" spans="1:8">
      <c r="A57" s="108">
        <v>50</v>
      </c>
      <c r="B57" s="108" t="s">
        <v>1082</v>
      </c>
      <c r="C57" s="108">
        <v>2035842</v>
      </c>
      <c r="D57" s="109">
        <v>44986</v>
      </c>
      <c r="E57" s="108" t="s">
        <v>1117</v>
      </c>
      <c r="F57" s="111">
        <v>6540000</v>
      </c>
      <c r="H57" s="111">
        <f t="shared" si="0"/>
        <v>6540000</v>
      </c>
    </row>
    <row r="58" spans="1:8">
      <c r="A58" s="108">
        <v>51</v>
      </c>
      <c r="B58" s="108" t="s">
        <v>1118</v>
      </c>
      <c r="C58" s="108">
        <v>2222524</v>
      </c>
      <c r="D58" s="109">
        <v>45463</v>
      </c>
      <c r="E58" s="108" t="s">
        <v>1119</v>
      </c>
      <c r="F58" s="111">
        <v>419909</v>
      </c>
      <c r="H58" s="111">
        <f t="shared" si="0"/>
        <v>419909</v>
      </c>
    </row>
    <row r="59" spans="1:8">
      <c r="A59" s="108">
        <v>52</v>
      </c>
      <c r="B59" s="108" t="s">
        <v>1118</v>
      </c>
      <c r="C59" s="108">
        <v>2035814</v>
      </c>
      <c r="D59" s="109">
        <v>45463</v>
      </c>
      <c r="E59" s="108" t="s">
        <v>1120</v>
      </c>
      <c r="F59" s="111">
        <v>30000</v>
      </c>
      <c r="H59" s="111">
        <f t="shared" si="0"/>
        <v>30000</v>
      </c>
    </row>
    <row r="60" spans="1:8">
      <c r="A60" s="108">
        <v>53</v>
      </c>
      <c r="B60" s="108" t="s">
        <v>1121</v>
      </c>
      <c r="E60" s="108" t="s">
        <v>1122</v>
      </c>
      <c r="F60" s="111">
        <v>287919937.14999998</v>
      </c>
      <c r="G60" s="111">
        <v>287919937</v>
      </c>
      <c r="H60" s="111">
        <f t="shared" si="0"/>
        <v>0.14999997615814209</v>
      </c>
    </row>
    <row r="61" spans="1:8">
      <c r="F61" s="107">
        <f>SUM(F8:F60)</f>
        <v>473864641.03999996</v>
      </c>
      <c r="G61" s="107">
        <f t="shared" ref="G61:H61" si="1">SUM(G8:G60)</f>
        <v>403919937</v>
      </c>
      <c r="H61" s="107">
        <f t="shared" si="1"/>
        <v>69944704.039999977</v>
      </c>
    </row>
    <row r="62" spans="1:8">
      <c r="A62" s="75" t="s">
        <v>1126</v>
      </c>
      <c r="B62" s="48" t="s">
        <v>1124</v>
      </c>
      <c r="C62" s="75"/>
      <c r="D62" s="112"/>
      <c r="E62" s="75" t="s">
        <v>1124</v>
      </c>
      <c r="F62" s="113">
        <f>F61</f>
        <v>473864641.03999996</v>
      </c>
      <c r="G62" s="113">
        <f t="shared" ref="G62:H62" si="2">G61</f>
        <v>403919937</v>
      </c>
      <c r="H62" s="113">
        <f t="shared" si="2"/>
        <v>69944704.039999977</v>
      </c>
    </row>
    <row r="63" spans="1:8">
      <c r="A63" s="829" t="s">
        <v>1127</v>
      </c>
      <c r="B63" s="830"/>
      <c r="C63" s="830"/>
      <c r="D63" s="830"/>
      <c r="E63" s="830"/>
      <c r="F63" s="830"/>
      <c r="G63" s="830"/>
      <c r="H63" s="831"/>
    </row>
    <row r="64" spans="1:8">
      <c r="B64" s="105" t="s">
        <v>1022</v>
      </c>
    </row>
    <row r="65" spans="1:8">
      <c r="A65" s="108">
        <v>1</v>
      </c>
      <c r="B65" s="108" t="s">
        <v>1175</v>
      </c>
      <c r="C65" s="108">
        <v>3423922</v>
      </c>
      <c r="D65" s="109">
        <v>45627</v>
      </c>
      <c r="E65" s="108" t="s">
        <v>1176</v>
      </c>
      <c r="F65" s="111">
        <v>505229</v>
      </c>
      <c r="G65" s="111">
        <v>0</v>
      </c>
      <c r="H65" s="111">
        <f t="shared" ref="H65:H77" si="3">F65-G65</f>
        <v>505229</v>
      </c>
    </row>
    <row r="66" spans="1:8">
      <c r="A66" s="108">
        <v>2</v>
      </c>
      <c r="B66" s="108" t="s">
        <v>1158</v>
      </c>
      <c r="C66" s="108">
        <v>3423945</v>
      </c>
      <c r="D66" s="109">
        <v>45508</v>
      </c>
      <c r="E66" s="108" t="s">
        <v>1177</v>
      </c>
      <c r="F66" s="111">
        <v>595000</v>
      </c>
      <c r="G66" s="111">
        <v>595000</v>
      </c>
      <c r="H66" s="111">
        <f t="shared" si="3"/>
        <v>0</v>
      </c>
    </row>
    <row r="67" spans="1:8">
      <c r="A67" s="108">
        <v>3</v>
      </c>
      <c r="B67" s="108" t="s">
        <v>1178</v>
      </c>
      <c r="C67" s="108">
        <v>3423940</v>
      </c>
      <c r="D67" s="109" t="s">
        <v>1151</v>
      </c>
      <c r="E67" s="108" t="s">
        <v>1177</v>
      </c>
      <c r="F67" s="111">
        <v>249000</v>
      </c>
      <c r="G67" s="111">
        <v>249000</v>
      </c>
      <c r="H67" s="111">
        <f t="shared" si="3"/>
        <v>0</v>
      </c>
    </row>
    <row r="68" spans="1:8">
      <c r="A68" s="108">
        <v>4</v>
      </c>
      <c r="B68" s="108" t="s">
        <v>1179</v>
      </c>
      <c r="C68" s="108">
        <v>2042071</v>
      </c>
      <c r="D68" s="109" t="s">
        <v>1180</v>
      </c>
      <c r="E68" s="108" t="s">
        <v>1181</v>
      </c>
      <c r="F68" s="111">
        <v>2762667</v>
      </c>
      <c r="G68" s="111">
        <v>2762667</v>
      </c>
      <c r="H68" s="111">
        <f t="shared" si="3"/>
        <v>0</v>
      </c>
    </row>
    <row r="69" spans="1:8">
      <c r="A69" s="108">
        <v>5</v>
      </c>
      <c r="B69" s="108" t="s">
        <v>1182</v>
      </c>
      <c r="C69" s="108">
        <v>3423947</v>
      </c>
      <c r="D69" s="109">
        <v>45570</v>
      </c>
      <c r="E69" s="108" t="s">
        <v>1177</v>
      </c>
      <c r="F69" s="111">
        <v>249980</v>
      </c>
      <c r="G69" s="111">
        <v>249980</v>
      </c>
      <c r="H69" s="111">
        <f t="shared" si="3"/>
        <v>0</v>
      </c>
    </row>
    <row r="70" spans="1:8">
      <c r="A70" s="108">
        <v>6</v>
      </c>
      <c r="B70" s="108" t="s">
        <v>1183</v>
      </c>
      <c r="C70" s="108">
        <v>3452821</v>
      </c>
      <c r="D70" s="109" t="s">
        <v>1184</v>
      </c>
      <c r="E70" s="108" t="s">
        <v>1185</v>
      </c>
      <c r="F70" s="111">
        <v>2256480</v>
      </c>
      <c r="G70" s="111">
        <v>0</v>
      </c>
      <c r="H70" s="111">
        <f t="shared" si="3"/>
        <v>2256480</v>
      </c>
    </row>
    <row r="71" spans="1:8">
      <c r="A71" s="108">
        <v>7</v>
      </c>
      <c r="B71" s="108" t="s">
        <v>1147</v>
      </c>
      <c r="C71" s="108">
        <v>3423904</v>
      </c>
      <c r="D71" s="109" t="s">
        <v>1186</v>
      </c>
      <c r="E71" s="108" t="s">
        <v>1187</v>
      </c>
      <c r="F71" s="111">
        <v>8189742</v>
      </c>
      <c r="G71" s="111">
        <v>8189742</v>
      </c>
      <c r="H71" s="111">
        <f t="shared" si="3"/>
        <v>0</v>
      </c>
    </row>
    <row r="72" spans="1:8">
      <c r="A72" s="108">
        <v>8</v>
      </c>
      <c r="B72" s="108" t="s">
        <v>1188</v>
      </c>
      <c r="C72" s="108">
        <v>3423910</v>
      </c>
      <c r="D72" s="109" t="s">
        <v>1189</v>
      </c>
      <c r="E72" s="108" t="s">
        <v>1190</v>
      </c>
      <c r="F72" s="111">
        <v>598500</v>
      </c>
      <c r="G72" s="111">
        <v>0</v>
      </c>
      <c r="H72" s="111">
        <f t="shared" si="3"/>
        <v>598500</v>
      </c>
    </row>
    <row r="73" spans="1:8">
      <c r="A73" s="108">
        <v>9</v>
      </c>
      <c r="B73" s="108" t="s">
        <v>1191</v>
      </c>
      <c r="C73" s="108">
        <v>2042088</v>
      </c>
      <c r="D73" s="109" t="s">
        <v>1192</v>
      </c>
      <c r="E73" s="108" t="s">
        <v>1193</v>
      </c>
      <c r="F73" s="111">
        <v>12000</v>
      </c>
      <c r="G73" s="111">
        <v>12000</v>
      </c>
      <c r="H73" s="111">
        <f t="shared" si="3"/>
        <v>0</v>
      </c>
    </row>
    <row r="74" spans="1:8">
      <c r="A74" s="108">
        <v>10</v>
      </c>
      <c r="B74" s="108" t="s">
        <v>1194</v>
      </c>
      <c r="C74" s="108">
        <v>2042133</v>
      </c>
      <c r="D74" s="109">
        <v>45149</v>
      </c>
      <c r="E74" s="108" t="s">
        <v>1195</v>
      </c>
      <c r="F74" s="111">
        <v>246000</v>
      </c>
      <c r="G74" s="111">
        <v>246000</v>
      </c>
      <c r="H74" s="111">
        <f t="shared" si="3"/>
        <v>0</v>
      </c>
    </row>
    <row r="75" spans="1:8">
      <c r="A75" s="108">
        <v>11</v>
      </c>
      <c r="B75" s="108" t="s">
        <v>1196</v>
      </c>
      <c r="C75" s="108">
        <v>3423924</v>
      </c>
      <c r="D75" s="109" t="s">
        <v>1197</v>
      </c>
      <c r="E75" s="108" t="s">
        <v>1198</v>
      </c>
      <c r="F75" s="111">
        <v>1000000</v>
      </c>
      <c r="G75" s="111">
        <v>0</v>
      </c>
      <c r="H75" s="111">
        <f t="shared" si="3"/>
        <v>1000000</v>
      </c>
    </row>
    <row r="76" spans="1:8">
      <c r="A76" s="108">
        <v>12</v>
      </c>
      <c r="B76" s="108" t="s">
        <v>1199</v>
      </c>
      <c r="C76" s="108">
        <v>2042094</v>
      </c>
      <c r="D76" s="109">
        <v>45602</v>
      </c>
      <c r="E76" s="108" t="s">
        <v>1200</v>
      </c>
      <c r="F76" s="111">
        <v>18900</v>
      </c>
      <c r="G76" s="111">
        <v>18900</v>
      </c>
      <c r="H76" s="111">
        <f t="shared" si="3"/>
        <v>0</v>
      </c>
    </row>
    <row r="77" spans="1:8">
      <c r="A77" s="108">
        <v>13</v>
      </c>
      <c r="B77" s="108" t="s">
        <v>1109</v>
      </c>
      <c r="C77" s="108">
        <v>3423924</v>
      </c>
      <c r="D77" s="109" t="s">
        <v>1197</v>
      </c>
      <c r="E77" s="108" t="s">
        <v>1201</v>
      </c>
      <c r="F77" s="111">
        <v>149500</v>
      </c>
      <c r="G77" s="111">
        <v>149500</v>
      </c>
      <c r="H77" s="111">
        <f t="shared" si="3"/>
        <v>0</v>
      </c>
    </row>
    <row r="78" spans="1:8">
      <c r="A78" s="108">
        <v>14</v>
      </c>
      <c r="B78" s="108" t="s">
        <v>1182</v>
      </c>
      <c r="C78" s="108">
        <v>2042096</v>
      </c>
      <c r="D78" s="109" t="s">
        <v>1202</v>
      </c>
      <c r="E78" s="108" t="s">
        <v>1203</v>
      </c>
      <c r="F78" s="111">
        <v>1594500</v>
      </c>
      <c r="G78" s="111">
        <v>1594500</v>
      </c>
      <c r="H78" s="111">
        <f>F78-G78</f>
        <v>0</v>
      </c>
    </row>
    <row r="79" spans="1:8">
      <c r="F79" s="107">
        <f>SUM(F65:F78)</f>
        <v>18427498</v>
      </c>
      <c r="G79" s="107">
        <f t="shared" ref="G79:H79" si="4">SUM(G65:G78)</f>
        <v>14067289</v>
      </c>
      <c r="H79" s="107">
        <f t="shared" si="4"/>
        <v>4360209</v>
      </c>
    </row>
    <row r="80" spans="1:8">
      <c r="A80" s="75" t="s">
        <v>1126</v>
      </c>
      <c r="B80" s="48" t="s">
        <v>1124</v>
      </c>
      <c r="C80" s="75"/>
      <c r="D80" s="112"/>
      <c r="E80" s="75" t="s">
        <v>1124</v>
      </c>
      <c r="F80" s="113">
        <f>F79</f>
        <v>18427498</v>
      </c>
      <c r="G80" s="113">
        <f t="shared" ref="G80:H80" si="5">G79</f>
        <v>14067289</v>
      </c>
      <c r="H80" s="113">
        <f t="shared" si="5"/>
        <v>4360209</v>
      </c>
    </row>
    <row r="81" spans="1:8">
      <c r="A81" s="829" t="s">
        <v>1204</v>
      </c>
      <c r="B81" s="830"/>
      <c r="C81" s="830"/>
      <c r="D81" s="830"/>
      <c r="E81" s="830"/>
      <c r="F81" s="830"/>
      <c r="G81" s="830"/>
      <c r="H81" s="831"/>
    </row>
    <row r="82" spans="1:8">
      <c r="A82" s="114"/>
      <c r="B82" s="115" t="s">
        <v>1022</v>
      </c>
      <c r="C82" s="116"/>
      <c r="D82" s="116"/>
      <c r="E82" s="116"/>
      <c r="F82" s="116"/>
      <c r="G82" s="116"/>
      <c r="H82" s="117"/>
    </row>
    <row r="83" spans="1:8">
      <c r="A83" s="108">
        <v>1</v>
      </c>
      <c r="B83" s="108" t="s">
        <v>1205</v>
      </c>
      <c r="C83" s="108">
        <v>1822035</v>
      </c>
      <c r="D83" s="109">
        <v>45236</v>
      </c>
      <c r="E83" s="108" t="s">
        <v>1206</v>
      </c>
      <c r="F83" s="111">
        <v>37560</v>
      </c>
      <c r="H83" s="111">
        <f>F83-G83</f>
        <v>37560</v>
      </c>
    </row>
    <row r="84" spans="1:8">
      <c r="A84" s="108">
        <v>2</v>
      </c>
      <c r="B84" s="108" t="s">
        <v>1207</v>
      </c>
      <c r="C84" s="108">
        <v>1822044</v>
      </c>
      <c r="D84" s="109">
        <v>45206</v>
      </c>
      <c r="E84" s="108" t="s">
        <v>1208</v>
      </c>
      <c r="F84" s="111">
        <v>155672</v>
      </c>
      <c r="H84" s="111">
        <f t="shared" ref="H84:H102" si="6">F84-G84</f>
        <v>155672</v>
      </c>
    </row>
    <row r="85" spans="1:8">
      <c r="A85" s="108">
        <v>3</v>
      </c>
      <c r="B85" s="108" t="s">
        <v>1209</v>
      </c>
      <c r="C85" s="108">
        <v>1807338</v>
      </c>
      <c r="D85" s="109">
        <v>45225</v>
      </c>
      <c r="E85" s="108" t="s">
        <v>1210</v>
      </c>
      <c r="F85" s="111">
        <v>59700</v>
      </c>
      <c r="H85" s="111">
        <f t="shared" si="6"/>
        <v>59700</v>
      </c>
    </row>
    <row r="86" spans="1:8">
      <c r="A86" s="108">
        <v>4</v>
      </c>
      <c r="B86" s="108" t="s">
        <v>1211</v>
      </c>
      <c r="C86" s="108">
        <v>1822275</v>
      </c>
      <c r="D86" s="109">
        <v>45180</v>
      </c>
      <c r="E86" s="108" t="s">
        <v>1212</v>
      </c>
      <c r="F86" s="111">
        <v>230100</v>
      </c>
      <c r="H86" s="111">
        <f t="shared" si="6"/>
        <v>230100</v>
      </c>
    </row>
    <row r="87" spans="1:8">
      <c r="A87" s="108">
        <v>5</v>
      </c>
      <c r="B87" s="108" t="s">
        <v>1211</v>
      </c>
      <c r="C87" s="108">
        <v>1822309</v>
      </c>
      <c r="D87" s="109">
        <v>45306</v>
      </c>
      <c r="E87" s="108" t="s">
        <v>1213</v>
      </c>
      <c r="F87" s="111">
        <v>374850</v>
      </c>
      <c r="H87" s="111">
        <f t="shared" si="6"/>
        <v>374850</v>
      </c>
    </row>
    <row r="88" spans="1:8">
      <c r="A88" s="108">
        <v>6</v>
      </c>
      <c r="B88" s="108" t="s">
        <v>1214</v>
      </c>
      <c r="C88" s="108">
        <v>9576089</v>
      </c>
      <c r="D88" s="109">
        <v>45171</v>
      </c>
      <c r="E88" s="108" t="s">
        <v>1215</v>
      </c>
      <c r="F88" s="111">
        <v>1197500</v>
      </c>
      <c r="H88" s="111">
        <f t="shared" si="6"/>
        <v>1197500</v>
      </c>
    </row>
    <row r="89" spans="1:8">
      <c r="A89" s="108">
        <v>7</v>
      </c>
      <c r="B89" s="108" t="s">
        <v>1216</v>
      </c>
      <c r="C89" s="108">
        <v>1822006</v>
      </c>
      <c r="D89" s="109">
        <v>45198</v>
      </c>
      <c r="E89" s="108" t="s">
        <v>1217</v>
      </c>
      <c r="F89" s="111">
        <v>165200</v>
      </c>
      <c r="H89" s="111">
        <f t="shared" si="6"/>
        <v>165200</v>
      </c>
    </row>
    <row r="90" spans="1:8">
      <c r="A90" s="108">
        <v>8</v>
      </c>
      <c r="B90" s="108" t="s">
        <v>1216</v>
      </c>
      <c r="C90" s="108">
        <v>1822048</v>
      </c>
      <c r="D90" s="109">
        <v>45215</v>
      </c>
      <c r="E90" s="108" t="s">
        <v>1218</v>
      </c>
      <c r="F90" s="111">
        <v>935600</v>
      </c>
      <c r="H90" s="111">
        <f t="shared" si="6"/>
        <v>935600</v>
      </c>
    </row>
    <row r="91" spans="1:8">
      <c r="A91" s="108">
        <v>9</v>
      </c>
      <c r="B91" s="108" t="s">
        <v>1216</v>
      </c>
      <c r="C91" s="108">
        <v>1822290</v>
      </c>
      <c r="D91" s="109">
        <v>45248</v>
      </c>
      <c r="E91" s="108" t="s">
        <v>1219</v>
      </c>
      <c r="F91" s="111">
        <v>267800</v>
      </c>
      <c r="H91" s="111">
        <f t="shared" si="6"/>
        <v>267800</v>
      </c>
    </row>
    <row r="92" spans="1:8">
      <c r="A92" s="108">
        <v>10</v>
      </c>
      <c r="B92" s="108" t="s">
        <v>1216</v>
      </c>
      <c r="C92" s="108">
        <v>1822314</v>
      </c>
      <c r="D92" s="109">
        <v>45290</v>
      </c>
      <c r="E92" s="108" t="s">
        <v>1220</v>
      </c>
      <c r="F92" s="111">
        <v>127900</v>
      </c>
      <c r="H92" s="111">
        <f t="shared" si="6"/>
        <v>127900</v>
      </c>
    </row>
    <row r="93" spans="1:8">
      <c r="A93" s="108">
        <v>11</v>
      </c>
      <c r="B93" s="108" t="s">
        <v>1221</v>
      </c>
      <c r="C93" s="108">
        <v>1759641</v>
      </c>
      <c r="D93" s="109">
        <v>45170</v>
      </c>
      <c r="E93" s="108" t="s">
        <v>1222</v>
      </c>
      <c r="F93" s="111">
        <v>15140</v>
      </c>
      <c r="H93" s="111">
        <f t="shared" si="6"/>
        <v>15140</v>
      </c>
    </row>
    <row r="94" spans="1:8">
      <c r="A94" s="108">
        <v>12</v>
      </c>
      <c r="B94" s="108" t="s">
        <v>1223</v>
      </c>
      <c r="C94" s="108">
        <v>3496770</v>
      </c>
      <c r="D94" s="109">
        <v>45360</v>
      </c>
      <c r="E94" s="108" t="s">
        <v>1224</v>
      </c>
      <c r="F94" s="111">
        <v>562000</v>
      </c>
      <c r="H94" s="111">
        <f t="shared" si="6"/>
        <v>562000</v>
      </c>
    </row>
    <row r="95" spans="1:8">
      <c r="A95" s="108">
        <v>13</v>
      </c>
      <c r="B95" s="108" t="s">
        <v>1225</v>
      </c>
      <c r="C95" s="108">
        <v>1822307</v>
      </c>
      <c r="D95" s="109">
        <v>45323</v>
      </c>
      <c r="E95" s="108" t="s">
        <v>1226</v>
      </c>
      <c r="F95" s="111">
        <v>448920</v>
      </c>
      <c r="H95" s="111">
        <f t="shared" si="6"/>
        <v>448920</v>
      </c>
    </row>
    <row r="96" spans="1:8">
      <c r="A96" s="108">
        <v>14</v>
      </c>
      <c r="B96" s="108" t="s">
        <v>1227</v>
      </c>
      <c r="C96" s="108">
        <v>1822208</v>
      </c>
      <c r="D96" s="109">
        <v>45261</v>
      </c>
      <c r="E96" s="108" t="s">
        <v>1228</v>
      </c>
      <c r="F96" s="111">
        <v>69600</v>
      </c>
      <c r="H96" s="111">
        <f t="shared" si="6"/>
        <v>69600</v>
      </c>
    </row>
    <row r="97" spans="1:8">
      <c r="A97" s="108">
        <v>15</v>
      </c>
      <c r="B97" s="108" t="s">
        <v>1229</v>
      </c>
      <c r="C97" s="108">
        <v>1807312</v>
      </c>
      <c r="D97" s="109">
        <v>45173</v>
      </c>
      <c r="E97" s="108" t="s">
        <v>1230</v>
      </c>
      <c r="F97" s="111">
        <v>298000</v>
      </c>
      <c r="H97" s="111">
        <f t="shared" si="6"/>
        <v>298000</v>
      </c>
    </row>
    <row r="98" spans="1:8">
      <c r="A98" s="108">
        <v>16</v>
      </c>
      <c r="B98" s="108" t="s">
        <v>1231</v>
      </c>
      <c r="C98" s="108">
        <v>1822295</v>
      </c>
      <c r="D98" s="109">
        <v>45275</v>
      </c>
      <c r="E98" s="108" t="s">
        <v>1232</v>
      </c>
      <c r="F98" s="111">
        <v>265540</v>
      </c>
      <c r="H98" s="111">
        <f t="shared" si="6"/>
        <v>265540</v>
      </c>
    </row>
    <row r="99" spans="1:8">
      <c r="A99" s="108">
        <v>17</v>
      </c>
      <c r="B99" s="108" t="s">
        <v>1233</v>
      </c>
      <c r="C99" s="108">
        <v>1822002</v>
      </c>
      <c r="D99" s="109">
        <v>45380</v>
      </c>
      <c r="E99" s="108" t="s">
        <v>1234</v>
      </c>
      <c r="F99" s="111">
        <v>220000</v>
      </c>
      <c r="H99" s="111">
        <f t="shared" si="6"/>
        <v>220000</v>
      </c>
    </row>
    <row r="100" spans="1:8">
      <c r="A100" s="108">
        <v>18</v>
      </c>
      <c r="B100" s="108" t="s">
        <v>1235</v>
      </c>
      <c r="C100" s="108">
        <v>1822271</v>
      </c>
      <c r="D100" s="109">
        <v>45191</v>
      </c>
      <c r="E100" s="108" t="s">
        <v>1236</v>
      </c>
      <c r="F100" s="111">
        <v>58000</v>
      </c>
      <c r="H100" s="111">
        <f t="shared" si="6"/>
        <v>58000</v>
      </c>
    </row>
    <row r="101" spans="1:8">
      <c r="A101" s="108">
        <v>19</v>
      </c>
      <c r="B101" s="108" t="s">
        <v>1237</v>
      </c>
      <c r="C101" s="108">
        <v>1822207</v>
      </c>
      <c r="D101" s="109">
        <v>45185</v>
      </c>
      <c r="E101" s="108" t="s">
        <v>1238</v>
      </c>
      <c r="F101" s="111">
        <v>88160</v>
      </c>
      <c r="H101" s="111">
        <f t="shared" si="6"/>
        <v>88160</v>
      </c>
    </row>
    <row r="102" spans="1:8">
      <c r="A102" s="108">
        <v>20</v>
      </c>
      <c r="B102" s="108" t="s">
        <v>1239</v>
      </c>
      <c r="C102" s="108">
        <v>1822267</v>
      </c>
      <c r="D102" s="109">
        <v>45176</v>
      </c>
      <c r="E102" s="108" t="s">
        <v>1240</v>
      </c>
      <c r="F102" s="111">
        <v>105000</v>
      </c>
      <c r="H102" s="111">
        <f t="shared" si="6"/>
        <v>105000</v>
      </c>
    </row>
    <row r="103" spans="1:8">
      <c r="A103" s="108">
        <v>21</v>
      </c>
      <c r="B103" s="108" t="s">
        <v>1241</v>
      </c>
      <c r="C103" s="108">
        <v>1473905</v>
      </c>
      <c r="D103" s="109">
        <v>45341</v>
      </c>
      <c r="E103" s="108" t="s">
        <v>1224</v>
      </c>
      <c r="F103" s="111">
        <v>508500</v>
      </c>
      <c r="H103" s="111">
        <f>F103-G103</f>
        <v>508500</v>
      </c>
    </row>
    <row r="104" spans="1:8">
      <c r="B104" s="105"/>
      <c r="C104" s="105"/>
      <c r="D104" s="106"/>
      <c r="E104" s="105"/>
      <c r="F104" s="107">
        <f>SUM(F83:F103)</f>
        <v>6190742</v>
      </c>
      <c r="G104" s="107">
        <f t="shared" ref="G104:H104" si="7">SUM(G83:G103)</f>
        <v>0</v>
      </c>
      <c r="H104" s="107">
        <f t="shared" si="7"/>
        <v>6190742</v>
      </c>
    </row>
    <row r="105" spans="1:8">
      <c r="A105" s="118" t="s">
        <v>1126</v>
      </c>
      <c r="B105" s="48" t="s">
        <v>1124</v>
      </c>
      <c r="C105" s="118"/>
      <c r="D105" s="119"/>
      <c r="E105" s="120" t="s">
        <v>1124</v>
      </c>
      <c r="F105" s="121">
        <f>F104</f>
        <v>6190742</v>
      </c>
      <c r="G105" s="121">
        <f t="shared" ref="G105:H105" si="8">G104</f>
        <v>0</v>
      </c>
      <c r="H105" s="121">
        <f t="shared" si="8"/>
        <v>6190742</v>
      </c>
    </row>
    <row r="106" spans="1:8">
      <c r="A106" s="829" t="s">
        <v>1246</v>
      </c>
      <c r="B106" s="830"/>
      <c r="C106" s="830"/>
      <c r="D106" s="830"/>
      <c r="E106" s="830"/>
      <c r="F106" s="830"/>
      <c r="G106" s="830"/>
      <c r="H106" s="831"/>
    </row>
    <row r="107" spans="1:8">
      <c r="B107" s="105" t="s">
        <v>1293</v>
      </c>
    </row>
    <row r="108" spans="1:8">
      <c r="A108" s="108">
        <v>1</v>
      </c>
      <c r="B108" s="108" t="s">
        <v>1221</v>
      </c>
      <c r="C108" s="108">
        <v>2023626</v>
      </c>
      <c r="E108" s="108" t="s">
        <v>1294</v>
      </c>
      <c r="F108" s="111">
        <v>671475</v>
      </c>
      <c r="H108" s="111">
        <f t="shared" ref="H108:H153" si="9">F108-G108</f>
        <v>671475</v>
      </c>
    </row>
    <row r="109" spans="1:8">
      <c r="A109" s="108">
        <v>2</v>
      </c>
      <c r="B109" s="108" t="s">
        <v>1295</v>
      </c>
      <c r="C109" s="108">
        <v>2023639</v>
      </c>
      <c r="E109" s="108" t="s">
        <v>1294</v>
      </c>
      <c r="F109" s="111">
        <v>259040</v>
      </c>
      <c r="H109" s="111">
        <f t="shared" si="9"/>
        <v>259040</v>
      </c>
    </row>
    <row r="110" spans="1:8">
      <c r="A110" s="108">
        <v>3</v>
      </c>
      <c r="B110" s="108" t="s">
        <v>1296</v>
      </c>
      <c r="C110" s="108">
        <v>2023629</v>
      </c>
      <c r="E110" s="108" t="s">
        <v>1210</v>
      </c>
      <c r="F110" s="111">
        <v>237440</v>
      </c>
      <c r="H110" s="111">
        <f t="shared" si="9"/>
        <v>237440</v>
      </c>
    </row>
    <row r="111" spans="1:8">
      <c r="A111" s="108">
        <v>4</v>
      </c>
      <c r="B111" s="108" t="s">
        <v>1225</v>
      </c>
      <c r="C111" s="108">
        <v>2023632</v>
      </c>
      <c r="E111" s="108" t="s">
        <v>1297</v>
      </c>
      <c r="F111" s="111">
        <v>460694</v>
      </c>
      <c r="H111" s="111">
        <f t="shared" si="9"/>
        <v>460694</v>
      </c>
    </row>
    <row r="112" spans="1:8">
      <c r="A112" s="108">
        <v>5</v>
      </c>
      <c r="B112" s="108" t="s">
        <v>1298</v>
      </c>
      <c r="C112" s="108">
        <v>2023617</v>
      </c>
      <c r="E112" s="108" t="s">
        <v>1297</v>
      </c>
      <c r="F112" s="111">
        <v>79750</v>
      </c>
      <c r="H112" s="111">
        <f t="shared" si="9"/>
        <v>79750</v>
      </c>
    </row>
    <row r="113" spans="1:8">
      <c r="A113" s="108">
        <v>6</v>
      </c>
      <c r="B113" s="108" t="s">
        <v>1299</v>
      </c>
      <c r="C113" s="108">
        <v>1929423</v>
      </c>
      <c r="E113" s="108" t="s">
        <v>1297</v>
      </c>
      <c r="F113" s="111">
        <v>2038962</v>
      </c>
      <c r="H113" s="111">
        <f t="shared" si="9"/>
        <v>2038962</v>
      </c>
    </row>
    <row r="114" spans="1:8">
      <c r="A114" s="108">
        <v>7</v>
      </c>
      <c r="B114" s="108" t="s">
        <v>1300</v>
      </c>
      <c r="C114" s="108">
        <v>4083245</v>
      </c>
      <c r="E114" s="108" t="s">
        <v>1297</v>
      </c>
      <c r="F114" s="111">
        <v>1249784</v>
      </c>
      <c r="H114" s="111">
        <f t="shared" si="9"/>
        <v>1249784</v>
      </c>
    </row>
    <row r="115" spans="1:8">
      <c r="A115" s="108">
        <v>8</v>
      </c>
      <c r="B115" s="108" t="s">
        <v>1301</v>
      </c>
      <c r="C115" s="108">
        <v>2144562</v>
      </c>
      <c r="E115" s="108" t="s">
        <v>1297</v>
      </c>
      <c r="F115" s="111">
        <v>1427032</v>
      </c>
      <c r="H115" s="111">
        <f t="shared" si="9"/>
        <v>1427032</v>
      </c>
    </row>
    <row r="116" spans="1:8">
      <c r="A116" s="108">
        <v>9</v>
      </c>
      <c r="B116" s="108" t="s">
        <v>1059</v>
      </c>
      <c r="C116" s="108">
        <v>4004784</v>
      </c>
      <c r="E116" s="108" t="s">
        <v>1297</v>
      </c>
      <c r="F116" s="111">
        <v>334790</v>
      </c>
      <c r="H116" s="111">
        <f t="shared" si="9"/>
        <v>334790</v>
      </c>
    </row>
    <row r="117" spans="1:8">
      <c r="A117" s="108">
        <v>10</v>
      </c>
      <c r="B117" s="108" t="s">
        <v>1205</v>
      </c>
      <c r="C117" s="108">
        <v>4004765</v>
      </c>
      <c r="E117" s="108" t="s">
        <v>1302</v>
      </c>
      <c r="F117" s="111">
        <v>95780</v>
      </c>
      <c r="H117" s="111">
        <f t="shared" si="9"/>
        <v>95780</v>
      </c>
    </row>
    <row r="118" spans="1:8">
      <c r="A118" s="108">
        <v>11</v>
      </c>
      <c r="B118" s="108" t="s">
        <v>1303</v>
      </c>
      <c r="C118" s="108">
        <v>4083213</v>
      </c>
      <c r="E118" s="108" t="s">
        <v>1304</v>
      </c>
      <c r="F118" s="111">
        <v>1398600</v>
      </c>
      <c r="H118" s="111">
        <f t="shared" si="9"/>
        <v>1398600</v>
      </c>
    </row>
    <row r="119" spans="1:8">
      <c r="A119" s="108">
        <v>12</v>
      </c>
      <c r="B119" s="108" t="s">
        <v>1305</v>
      </c>
      <c r="C119" s="108">
        <v>4004778</v>
      </c>
      <c r="E119" s="108" t="s">
        <v>1306</v>
      </c>
      <c r="F119" s="111">
        <v>5169238</v>
      </c>
      <c r="H119" s="111">
        <f t="shared" si="9"/>
        <v>5169238</v>
      </c>
    </row>
    <row r="120" spans="1:8">
      <c r="A120" s="108">
        <v>13</v>
      </c>
      <c r="B120" s="108" t="s">
        <v>1307</v>
      </c>
      <c r="C120" s="108">
        <v>4004781</v>
      </c>
      <c r="E120" s="108" t="s">
        <v>1177</v>
      </c>
      <c r="F120" s="111">
        <v>1188225</v>
      </c>
      <c r="H120" s="111">
        <f t="shared" si="9"/>
        <v>1188225</v>
      </c>
    </row>
    <row r="121" spans="1:8">
      <c r="A121" s="108">
        <v>14</v>
      </c>
      <c r="B121" s="108" t="s">
        <v>1308</v>
      </c>
      <c r="C121" s="108">
        <v>4083237</v>
      </c>
      <c r="E121" s="108" t="s">
        <v>1309</v>
      </c>
      <c r="F121" s="111">
        <v>1646000</v>
      </c>
      <c r="H121" s="111">
        <f t="shared" si="9"/>
        <v>1646000</v>
      </c>
    </row>
    <row r="122" spans="1:8">
      <c r="A122" s="108">
        <v>15</v>
      </c>
      <c r="B122" s="108" t="s">
        <v>1308</v>
      </c>
      <c r="C122" s="108">
        <v>4083238</v>
      </c>
      <c r="E122" s="108" t="s">
        <v>1310</v>
      </c>
      <c r="F122" s="111">
        <v>1217000</v>
      </c>
      <c r="H122" s="111">
        <f t="shared" si="9"/>
        <v>1217000</v>
      </c>
    </row>
    <row r="123" spans="1:8">
      <c r="A123" s="108">
        <v>16</v>
      </c>
      <c r="B123" s="108" t="s">
        <v>1311</v>
      </c>
      <c r="C123" s="108">
        <v>4083239</v>
      </c>
      <c r="E123" s="108" t="s">
        <v>1312</v>
      </c>
      <c r="F123" s="111">
        <v>12605479</v>
      </c>
      <c r="G123" s="111">
        <v>12605479</v>
      </c>
      <c r="H123" s="111">
        <f t="shared" si="9"/>
        <v>0</v>
      </c>
    </row>
    <row r="124" spans="1:8">
      <c r="A124" s="108">
        <v>17</v>
      </c>
      <c r="B124" s="108" t="s">
        <v>1311</v>
      </c>
      <c r="C124" s="108">
        <v>4083240</v>
      </c>
      <c r="E124" s="108" t="s">
        <v>1312</v>
      </c>
      <c r="F124" s="111">
        <v>4933201</v>
      </c>
      <c r="G124" s="111">
        <v>4569520</v>
      </c>
      <c r="H124" s="111">
        <f t="shared" si="9"/>
        <v>363681</v>
      </c>
    </row>
    <row r="125" spans="1:8">
      <c r="A125" s="108">
        <v>18</v>
      </c>
      <c r="B125" s="108" t="s">
        <v>1311</v>
      </c>
      <c r="C125" s="108">
        <v>4083241</v>
      </c>
      <c r="E125" s="108" t="s">
        <v>1312</v>
      </c>
      <c r="F125" s="111">
        <v>5281472</v>
      </c>
      <c r="G125" s="111">
        <v>5281472</v>
      </c>
      <c r="H125" s="111">
        <f t="shared" si="9"/>
        <v>0</v>
      </c>
    </row>
    <row r="126" spans="1:8">
      <c r="A126" s="108">
        <v>19</v>
      </c>
      <c r="B126" s="108" t="s">
        <v>1311</v>
      </c>
      <c r="C126" s="108">
        <v>4083246</v>
      </c>
      <c r="E126" s="108" t="s">
        <v>1312</v>
      </c>
      <c r="F126" s="111">
        <v>3656665</v>
      </c>
      <c r="H126" s="111">
        <f t="shared" si="9"/>
        <v>3656665</v>
      </c>
    </row>
    <row r="127" spans="1:8">
      <c r="A127" s="108">
        <v>20</v>
      </c>
      <c r="B127" s="108" t="s">
        <v>1311</v>
      </c>
      <c r="C127" s="108">
        <v>4083247</v>
      </c>
      <c r="E127" s="108" t="s">
        <v>1312</v>
      </c>
      <c r="F127" s="111">
        <v>3819898</v>
      </c>
      <c r="H127" s="111">
        <f t="shared" si="9"/>
        <v>3819898</v>
      </c>
    </row>
    <row r="128" spans="1:8">
      <c r="A128" s="108">
        <v>21</v>
      </c>
      <c r="B128" s="108" t="s">
        <v>1311</v>
      </c>
      <c r="C128" s="108">
        <v>4083248</v>
      </c>
      <c r="E128" s="108" t="s">
        <v>1312</v>
      </c>
      <c r="F128" s="111">
        <v>2471199</v>
      </c>
      <c r="H128" s="111">
        <f t="shared" si="9"/>
        <v>2471199</v>
      </c>
    </row>
    <row r="129" spans="1:8">
      <c r="A129" s="108">
        <v>22</v>
      </c>
      <c r="B129" s="108" t="s">
        <v>1311</v>
      </c>
      <c r="C129" s="108">
        <v>4083249</v>
      </c>
      <c r="E129" s="108" t="s">
        <v>1312</v>
      </c>
      <c r="F129" s="111">
        <v>13398015</v>
      </c>
      <c r="G129" s="111">
        <v>13398015</v>
      </c>
      <c r="H129" s="111">
        <f t="shared" si="9"/>
        <v>0</v>
      </c>
    </row>
    <row r="130" spans="1:8">
      <c r="A130" s="108">
        <v>23</v>
      </c>
      <c r="B130" s="108" t="s">
        <v>1311</v>
      </c>
      <c r="C130" s="108" t="s">
        <v>1313</v>
      </c>
      <c r="E130" s="108" t="s">
        <v>1312</v>
      </c>
      <c r="F130" s="111">
        <v>3108860</v>
      </c>
      <c r="G130" s="111">
        <v>1518663</v>
      </c>
      <c r="H130" s="111">
        <f>F130-G130</f>
        <v>1590197</v>
      </c>
    </row>
    <row r="131" spans="1:8">
      <c r="A131" s="108">
        <v>24</v>
      </c>
      <c r="B131" s="108" t="s">
        <v>1311</v>
      </c>
      <c r="C131" s="108">
        <v>2023613</v>
      </c>
      <c r="E131" s="108" t="s">
        <v>1312</v>
      </c>
      <c r="F131" s="111">
        <v>5000360</v>
      </c>
      <c r="G131" s="111">
        <v>5000360</v>
      </c>
      <c r="H131" s="111">
        <f t="shared" si="9"/>
        <v>0</v>
      </c>
    </row>
    <row r="132" spans="1:8">
      <c r="A132" s="108">
        <v>25</v>
      </c>
      <c r="B132" s="108" t="s">
        <v>1311</v>
      </c>
      <c r="C132" s="108">
        <v>2023579</v>
      </c>
      <c r="E132" s="108" t="s">
        <v>1312</v>
      </c>
      <c r="F132" s="111">
        <v>5601229</v>
      </c>
      <c r="G132" s="111">
        <v>5601229</v>
      </c>
      <c r="H132" s="111">
        <f t="shared" si="9"/>
        <v>0</v>
      </c>
    </row>
    <row r="133" spans="1:8">
      <c r="A133" s="108">
        <v>26</v>
      </c>
      <c r="B133" s="108" t="s">
        <v>1311</v>
      </c>
      <c r="E133" s="108" t="s">
        <v>1312</v>
      </c>
      <c r="F133" s="111">
        <v>3543925</v>
      </c>
      <c r="G133" s="111">
        <v>3543925</v>
      </c>
      <c r="H133" s="111">
        <f t="shared" si="9"/>
        <v>0</v>
      </c>
    </row>
    <row r="134" spans="1:8">
      <c r="A134" s="108">
        <v>27</v>
      </c>
      <c r="B134" s="108" t="s">
        <v>1314</v>
      </c>
      <c r="E134" s="108" t="s">
        <v>1312</v>
      </c>
      <c r="F134" s="111">
        <v>73481337</v>
      </c>
      <c r="G134" s="111">
        <v>73481337</v>
      </c>
      <c r="H134" s="111">
        <f t="shared" si="9"/>
        <v>0</v>
      </c>
    </row>
    <row r="135" spans="1:8">
      <c r="A135" s="108">
        <v>28</v>
      </c>
      <c r="B135" s="108" t="s">
        <v>1315</v>
      </c>
      <c r="E135" s="108" t="s">
        <v>1316</v>
      </c>
      <c r="F135" s="111">
        <v>114000</v>
      </c>
      <c r="H135" s="111">
        <f t="shared" si="9"/>
        <v>114000</v>
      </c>
    </row>
    <row r="136" spans="1:8">
      <c r="A136" s="108">
        <v>29</v>
      </c>
      <c r="B136" s="108" t="s">
        <v>1317</v>
      </c>
      <c r="E136" s="108" t="s">
        <v>1316</v>
      </c>
      <c r="F136" s="111">
        <v>55000</v>
      </c>
      <c r="H136" s="111">
        <f t="shared" si="9"/>
        <v>55000</v>
      </c>
    </row>
    <row r="137" spans="1:8">
      <c r="A137" s="108">
        <v>30</v>
      </c>
      <c r="B137" s="108" t="s">
        <v>1318</v>
      </c>
      <c r="E137" s="108" t="s">
        <v>1316</v>
      </c>
      <c r="F137" s="111">
        <v>250000</v>
      </c>
      <c r="H137" s="111">
        <f t="shared" si="9"/>
        <v>250000</v>
      </c>
    </row>
    <row r="138" spans="1:8">
      <c r="A138" s="108">
        <v>31</v>
      </c>
      <c r="B138" s="108" t="s">
        <v>1319</v>
      </c>
      <c r="E138" s="108" t="s">
        <v>1320</v>
      </c>
      <c r="F138" s="111">
        <v>393000</v>
      </c>
      <c r="H138" s="111">
        <f t="shared" si="9"/>
        <v>393000</v>
      </c>
    </row>
    <row r="139" spans="1:8">
      <c r="A139" s="108">
        <v>32</v>
      </c>
      <c r="B139" s="108" t="s">
        <v>1321</v>
      </c>
      <c r="E139" s="108" t="s">
        <v>1322</v>
      </c>
      <c r="F139" s="111">
        <v>42000</v>
      </c>
      <c r="H139" s="111">
        <f t="shared" si="9"/>
        <v>42000</v>
      </c>
    </row>
    <row r="140" spans="1:8">
      <c r="A140" s="108">
        <v>33</v>
      </c>
      <c r="B140" s="108" t="s">
        <v>1323</v>
      </c>
      <c r="E140" s="108" t="s">
        <v>1324</v>
      </c>
      <c r="F140" s="111">
        <v>199000</v>
      </c>
      <c r="H140" s="111">
        <f t="shared" si="9"/>
        <v>199000</v>
      </c>
    </row>
    <row r="141" spans="1:8">
      <c r="A141" s="108">
        <v>34</v>
      </c>
      <c r="B141" s="108" t="s">
        <v>1325</v>
      </c>
      <c r="E141" s="108" t="s">
        <v>1326</v>
      </c>
      <c r="F141" s="111">
        <v>56000</v>
      </c>
      <c r="H141" s="111">
        <f t="shared" si="9"/>
        <v>56000</v>
      </c>
    </row>
    <row r="142" spans="1:8">
      <c r="A142" s="108">
        <v>35</v>
      </c>
      <c r="B142" s="108" t="s">
        <v>1327</v>
      </c>
      <c r="E142" s="108" t="s">
        <v>1328</v>
      </c>
      <c r="F142" s="111">
        <v>130000</v>
      </c>
      <c r="H142" s="111">
        <f t="shared" si="9"/>
        <v>130000</v>
      </c>
    </row>
    <row r="143" spans="1:8">
      <c r="A143" s="108">
        <v>36</v>
      </c>
      <c r="B143" s="108" t="s">
        <v>1329</v>
      </c>
      <c r="E143" s="108" t="s">
        <v>1330</v>
      </c>
      <c r="F143" s="111">
        <v>80000</v>
      </c>
      <c r="H143" s="111">
        <f t="shared" si="9"/>
        <v>80000</v>
      </c>
    </row>
    <row r="144" spans="1:8">
      <c r="A144" s="108">
        <v>37</v>
      </c>
      <c r="B144" s="108" t="s">
        <v>1331</v>
      </c>
      <c r="E144" s="108" t="s">
        <v>1332</v>
      </c>
      <c r="F144" s="111">
        <v>419000</v>
      </c>
      <c r="H144" s="111">
        <f t="shared" si="9"/>
        <v>419000</v>
      </c>
    </row>
    <row r="145" spans="1:8">
      <c r="A145" s="108">
        <v>38</v>
      </c>
      <c r="B145" s="108" t="s">
        <v>1333</v>
      </c>
      <c r="E145" s="108" t="s">
        <v>1334</v>
      </c>
      <c r="F145" s="111">
        <v>50000</v>
      </c>
      <c r="H145" s="111">
        <f t="shared" si="9"/>
        <v>50000</v>
      </c>
    </row>
    <row r="146" spans="1:8">
      <c r="A146" s="108">
        <v>39</v>
      </c>
      <c r="B146" s="108" t="s">
        <v>1335</v>
      </c>
      <c r="E146" s="108" t="s">
        <v>1336</v>
      </c>
      <c r="F146" s="111">
        <v>149000</v>
      </c>
      <c r="H146" s="111">
        <f t="shared" si="9"/>
        <v>149000</v>
      </c>
    </row>
    <row r="147" spans="1:8">
      <c r="A147" s="108">
        <v>40</v>
      </c>
      <c r="B147" s="108" t="s">
        <v>1337</v>
      </c>
      <c r="E147" s="108" t="s">
        <v>1338</v>
      </c>
      <c r="F147" s="111">
        <v>246960</v>
      </c>
      <c r="H147" s="111">
        <f t="shared" si="9"/>
        <v>246960</v>
      </c>
    </row>
    <row r="148" spans="1:8">
      <c r="A148" s="108">
        <v>41</v>
      </c>
      <c r="B148" s="108" t="s">
        <v>1339</v>
      </c>
      <c r="E148" s="108" t="s">
        <v>1340</v>
      </c>
      <c r="F148" s="111">
        <v>527200</v>
      </c>
      <c r="H148" s="111">
        <f t="shared" si="9"/>
        <v>527200</v>
      </c>
    </row>
    <row r="149" spans="1:8">
      <c r="A149" s="108">
        <v>42</v>
      </c>
      <c r="B149" s="108" t="s">
        <v>1341</v>
      </c>
      <c r="E149" s="108" t="s">
        <v>1342</v>
      </c>
      <c r="F149" s="111">
        <v>395800</v>
      </c>
      <c r="H149" s="111">
        <f t="shared" si="9"/>
        <v>395800</v>
      </c>
    </row>
    <row r="150" spans="1:8">
      <c r="A150" s="108">
        <v>43</v>
      </c>
      <c r="B150" s="108" t="s">
        <v>1145</v>
      </c>
      <c r="E150" s="108" t="s">
        <v>1343</v>
      </c>
      <c r="F150" s="111">
        <v>175990</v>
      </c>
      <c r="H150" s="111">
        <f t="shared" si="9"/>
        <v>175990</v>
      </c>
    </row>
    <row r="151" spans="1:8">
      <c r="A151" s="108">
        <v>44</v>
      </c>
      <c r="B151" s="108" t="s">
        <v>1259</v>
      </c>
      <c r="E151" s="108" t="s">
        <v>1344</v>
      </c>
      <c r="F151" s="111">
        <v>276643</v>
      </c>
      <c r="H151" s="111">
        <f t="shared" si="9"/>
        <v>276643</v>
      </c>
    </row>
    <row r="152" spans="1:8">
      <c r="A152" s="108">
        <v>45</v>
      </c>
      <c r="B152" s="108" t="s">
        <v>1345</v>
      </c>
      <c r="E152" s="108" t="s">
        <v>1346</v>
      </c>
      <c r="F152" s="111">
        <v>546905</v>
      </c>
      <c r="H152" s="111">
        <f t="shared" si="9"/>
        <v>546905</v>
      </c>
    </row>
    <row r="153" spans="1:8">
      <c r="A153" s="108">
        <v>46</v>
      </c>
      <c r="B153" s="108" t="s">
        <v>1345</v>
      </c>
      <c r="E153" s="108" t="s">
        <v>1347</v>
      </c>
      <c r="F153" s="111">
        <v>527859</v>
      </c>
      <c r="H153" s="111">
        <f t="shared" si="9"/>
        <v>527859</v>
      </c>
    </row>
    <row r="154" spans="1:8">
      <c r="A154" s="108">
        <v>47</v>
      </c>
      <c r="B154" s="108" t="s">
        <v>1348</v>
      </c>
      <c r="E154" s="108" t="s">
        <v>1349</v>
      </c>
      <c r="F154" s="111">
        <v>280500</v>
      </c>
      <c r="H154" s="111">
        <f t="shared" ref="H154:H217" si="10">F154-G154</f>
        <v>280500</v>
      </c>
    </row>
    <row r="155" spans="1:8">
      <c r="A155" s="108">
        <v>48</v>
      </c>
      <c r="B155" s="108" t="s">
        <v>1350</v>
      </c>
      <c r="E155" s="108" t="s">
        <v>1351</v>
      </c>
      <c r="F155" s="111">
        <v>497000</v>
      </c>
      <c r="H155" s="111">
        <f t="shared" si="10"/>
        <v>497000</v>
      </c>
    </row>
    <row r="156" spans="1:8">
      <c r="A156" s="108">
        <v>49</v>
      </c>
      <c r="B156" s="108" t="s">
        <v>1323</v>
      </c>
      <c r="E156" s="108" t="s">
        <v>1332</v>
      </c>
      <c r="F156" s="111">
        <v>268500</v>
      </c>
      <c r="H156" s="111">
        <f t="shared" si="10"/>
        <v>268500</v>
      </c>
    </row>
    <row r="157" spans="1:8">
      <c r="A157" s="108">
        <v>50</v>
      </c>
      <c r="B157" s="108" t="s">
        <v>1352</v>
      </c>
      <c r="C157" s="108">
        <v>4224422</v>
      </c>
      <c r="E157" s="108" t="s">
        <v>1340</v>
      </c>
      <c r="F157" s="111">
        <v>507050</v>
      </c>
      <c r="H157" s="111">
        <f t="shared" si="10"/>
        <v>507050</v>
      </c>
    </row>
    <row r="158" spans="1:8">
      <c r="A158" s="108">
        <v>51</v>
      </c>
      <c r="B158" s="108" t="s">
        <v>1353</v>
      </c>
      <c r="C158" s="108">
        <v>4224423</v>
      </c>
      <c r="E158" s="108" t="s">
        <v>1336</v>
      </c>
      <c r="F158" s="111">
        <v>100000</v>
      </c>
      <c r="H158" s="111">
        <f t="shared" si="10"/>
        <v>100000</v>
      </c>
    </row>
    <row r="159" spans="1:8">
      <c r="A159" s="108">
        <v>52</v>
      </c>
      <c r="B159" s="108" t="s">
        <v>1345</v>
      </c>
      <c r="C159" s="108">
        <v>1921514</v>
      </c>
      <c r="E159" s="108" t="s">
        <v>1354</v>
      </c>
      <c r="F159" s="111">
        <v>120000</v>
      </c>
      <c r="H159" s="111">
        <f t="shared" si="10"/>
        <v>120000</v>
      </c>
    </row>
    <row r="160" spans="1:8">
      <c r="A160" s="108">
        <v>53</v>
      </c>
      <c r="B160" s="108" t="s">
        <v>1355</v>
      </c>
      <c r="C160" s="108">
        <v>4224420</v>
      </c>
      <c r="E160" s="108" t="s">
        <v>1356</v>
      </c>
      <c r="F160" s="111">
        <v>48980</v>
      </c>
      <c r="H160" s="111">
        <f t="shared" si="10"/>
        <v>48980</v>
      </c>
    </row>
    <row r="161" spans="1:8">
      <c r="A161" s="108">
        <v>54</v>
      </c>
      <c r="B161" s="108" t="s">
        <v>1357</v>
      </c>
      <c r="C161" s="108" t="s">
        <v>1358</v>
      </c>
      <c r="E161" s="108" t="s">
        <v>1240</v>
      </c>
      <c r="F161" s="111">
        <v>2581440</v>
      </c>
      <c r="H161" s="111">
        <f t="shared" si="10"/>
        <v>2581440</v>
      </c>
    </row>
    <row r="162" spans="1:8">
      <c r="A162" s="108">
        <v>55</v>
      </c>
      <c r="B162" s="108" t="s">
        <v>1357</v>
      </c>
      <c r="C162" s="108">
        <v>1587717</v>
      </c>
      <c r="E162" s="108" t="s">
        <v>1240</v>
      </c>
      <c r="F162" s="111">
        <v>464490</v>
      </c>
      <c r="H162" s="111">
        <f t="shared" si="10"/>
        <v>464490</v>
      </c>
    </row>
    <row r="163" spans="1:8">
      <c r="A163" s="108">
        <v>56</v>
      </c>
      <c r="B163" s="108" t="s">
        <v>1359</v>
      </c>
      <c r="C163" s="108">
        <v>1587721</v>
      </c>
      <c r="E163" s="108" t="s">
        <v>1240</v>
      </c>
      <c r="F163" s="111">
        <v>79160</v>
      </c>
      <c r="H163" s="111">
        <f t="shared" si="10"/>
        <v>79160</v>
      </c>
    </row>
    <row r="164" spans="1:8">
      <c r="A164" s="108">
        <v>57</v>
      </c>
      <c r="B164" s="108" t="s">
        <v>1360</v>
      </c>
      <c r="C164" s="108">
        <v>1921522</v>
      </c>
      <c r="E164" s="108" t="s">
        <v>1361</v>
      </c>
      <c r="F164" s="111">
        <v>790600</v>
      </c>
      <c r="H164" s="111">
        <f t="shared" si="10"/>
        <v>790600</v>
      </c>
    </row>
    <row r="165" spans="1:8">
      <c r="A165" s="108">
        <v>58</v>
      </c>
      <c r="B165" s="108" t="s">
        <v>1362</v>
      </c>
      <c r="C165" s="108">
        <v>1921529</v>
      </c>
      <c r="E165" s="108" t="s">
        <v>1363</v>
      </c>
      <c r="F165" s="111">
        <v>347500</v>
      </c>
      <c r="H165" s="111">
        <f t="shared" si="10"/>
        <v>347500</v>
      </c>
    </row>
    <row r="166" spans="1:8">
      <c r="A166" s="108">
        <v>59</v>
      </c>
      <c r="B166" s="108" t="s">
        <v>1362</v>
      </c>
      <c r="C166" s="108">
        <v>1921527</v>
      </c>
      <c r="E166" s="108" t="s">
        <v>1240</v>
      </c>
      <c r="F166" s="111">
        <v>44080</v>
      </c>
      <c r="H166" s="111">
        <f t="shared" si="10"/>
        <v>44080</v>
      </c>
    </row>
    <row r="167" spans="1:8">
      <c r="A167" s="108">
        <v>60</v>
      </c>
      <c r="B167" s="108" t="s">
        <v>1364</v>
      </c>
      <c r="C167" s="108">
        <v>1921530</v>
      </c>
      <c r="E167" s="108" t="s">
        <v>1240</v>
      </c>
      <c r="F167" s="111">
        <v>62500</v>
      </c>
      <c r="H167" s="111">
        <f t="shared" si="10"/>
        <v>62500</v>
      </c>
    </row>
    <row r="168" spans="1:8">
      <c r="A168" s="108">
        <v>61</v>
      </c>
      <c r="B168" s="108" t="s">
        <v>1359</v>
      </c>
      <c r="C168" s="108" t="s">
        <v>1365</v>
      </c>
      <c r="E168" s="108" t="s">
        <v>1366</v>
      </c>
      <c r="F168" s="111">
        <v>38000</v>
      </c>
      <c r="H168" s="111">
        <f t="shared" si="10"/>
        <v>38000</v>
      </c>
    </row>
    <row r="169" spans="1:8">
      <c r="A169" s="108">
        <v>62</v>
      </c>
      <c r="B169" s="108" t="s">
        <v>1359</v>
      </c>
      <c r="C169" s="108" t="s">
        <v>1367</v>
      </c>
      <c r="E169" s="108" t="s">
        <v>1240</v>
      </c>
      <c r="F169" s="111">
        <v>23580</v>
      </c>
      <c r="H169" s="111">
        <f t="shared" si="10"/>
        <v>23580</v>
      </c>
    </row>
    <row r="170" spans="1:8">
      <c r="A170" s="108">
        <v>63</v>
      </c>
      <c r="B170" s="108" t="s">
        <v>1359</v>
      </c>
      <c r="C170" s="108">
        <v>4224431</v>
      </c>
      <c r="E170" s="108" t="s">
        <v>1368</v>
      </c>
      <c r="F170" s="111">
        <v>133160</v>
      </c>
      <c r="H170" s="111">
        <f t="shared" si="10"/>
        <v>133160</v>
      </c>
    </row>
    <row r="171" spans="1:8">
      <c r="A171" s="108">
        <v>64</v>
      </c>
      <c r="B171" s="108" t="s">
        <v>1359</v>
      </c>
      <c r="C171" s="108">
        <v>4004511</v>
      </c>
      <c r="E171" s="108" t="s">
        <v>1369</v>
      </c>
      <c r="F171" s="111">
        <v>294799.5</v>
      </c>
      <c r="H171" s="111">
        <f t="shared" si="10"/>
        <v>294799.5</v>
      </c>
    </row>
    <row r="172" spans="1:8">
      <c r="A172" s="108">
        <v>65</v>
      </c>
      <c r="B172" s="108" t="s">
        <v>1359</v>
      </c>
      <c r="C172" s="108">
        <v>1921521</v>
      </c>
      <c r="E172" s="108" t="s">
        <v>1370</v>
      </c>
      <c r="F172" s="111">
        <v>363370</v>
      </c>
      <c r="H172" s="111">
        <f t="shared" si="10"/>
        <v>363370</v>
      </c>
    </row>
    <row r="173" spans="1:8">
      <c r="A173" s="108">
        <v>66</v>
      </c>
      <c r="B173" s="108" t="s">
        <v>1371</v>
      </c>
      <c r="C173" s="108">
        <v>4224425</v>
      </c>
      <c r="E173" s="108" t="s">
        <v>1372</v>
      </c>
      <c r="F173" s="111">
        <v>450490</v>
      </c>
      <c r="H173" s="111">
        <f t="shared" si="10"/>
        <v>450490</v>
      </c>
    </row>
    <row r="174" spans="1:8">
      <c r="A174" s="108">
        <v>67</v>
      </c>
      <c r="B174" s="108" t="s">
        <v>1373</v>
      </c>
      <c r="C174" s="108" t="s">
        <v>1374</v>
      </c>
      <c r="E174" s="108" t="s">
        <v>1361</v>
      </c>
      <c r="F174" s="111">
        <v>26440</v>
      </c>
      <c r="H174" s="111">
        <f t="shared" si="10"/>
        <v>26440</v>
      </c>
    </row>
    <row r="175" spans="1:8">
      <c r="A175" s="108">
        <v>68</v>
      </c>
      <c r="B175" s="108" t="s">
        <v>1375</v>
      </c>
      <c r="C175" s="108" t="s">
        <v>1376</v>
      </c>
      <c r="E175" s="108" t="s">
        <v>1363</v>
      </c>
      <c r="F175" s="111">
        <v>988000</v>
      </c>
      <c r="H175" s="111">
        <f t="shared" si="10"/>
        <v>988000</v>
      </c>
    </row>
    <row r="176" spans="1:8">
      <c r="A176" s="108">
        <v>69</v>
      </c>
      <c r="B176" s="108" t="s">
        <v>1359</v>
      </c>
      <c r="C176" s="108" t="s">
        <v>1377</v>
      </c>
      <c r="E176" s="108" t="s">
        <v>1361</v>
      </c>
      <c r="F176" s="111">
        <v>2209249</v>
      </c>
      <c r="H176" s="111">
        <f t="shared" si="10"/>
        <v>2209249</v>
      </c>
    </row>
    <row r="177" spans="1:8">
      <c r="A177" s="108">
        <v>70</v>
      </c>
      <c r="B177" s="108" t="s">
        <v>1378</v>
      </c>
      <c r="C177" s="108">
        <v>1919552</v>
      </c>
      <c r="E177" s="108" t="s">
        <v>1240</v>
      </c>
      <c r="F177" s="111">
        <v>315695</v>
      </c>
      <c r="H177" s="111">
        <f t="shared" si="10"/>
        <v>315695</v>
      </c>
    </row>
    <row r="178" spans="1:8">
      <c r="A178" s="108">
        <v>71</v>
      </c>
      <c r="B178" s="108" t="s">
        <v>1379</v>
      </c>
      <c r="C178" s="108">
        <v>1919551</v>
      </c>
      <c r="E178" s="108" t="s">
        <v>1240</v>
      </c>
      <c r="F178" s="111">
        <v>489535</v>
      </c>
      <c r="H178" s="111">
        <f t="shared" si="10"/>
        <v>489535</v>
      </c>
    </row>
    <row r="179" spans="1:8">
      <c r="A179" s="108">
        <v>72</v>
      </c>
      <c r="B179" s="108" t="s">
        <v>1380</v>
      </c>
      <c r="C179" s="108" t="s">
        <v>1381</v>
      </c>
      <c r="E179" s="108" t="s">
        <v>1240</v>
      </c>
      <c r="F179" s="111">
        <v>899466.32</v>
      </c>
      <c r="H179" s="111">
        <f t="shared" si="10"/>
        <v>899466.32</v>
      </c>
    </row>
    <row r="180" spans="1:8">
      <c r="A180" s="108">
        <v>73</v>
      </c>
      <c r="B180" s="108" t="s">
        <v>1382</v>
      </c>
      <c r="C180" s="108" t="s">
        <v>1383</v>
      </c>
      <c r="E180" s="108" t="s">
        <v>1240</v>
      </c>
      <c r="F180" s="111">
        <v>899466.32</v>
      </c>
      <c r="H180" s="111">
        <f t="shared" si="10"/>
        <v>899466.32</v>
      </c>
    </row>
    <row r="181" spans="1:8">
      <c r="A181" s="108">
        <v>74</v>
      </c>
      <c r="B181" s="108" t="s">
        <v>1384</v>
      </c>
      <c r="C181" s="108">
        <v>1704159</v>
      </c>
      <c r="E181" s="108" t="s">
        <v>1385</v>
      </c>
      <c r="F181" s="111">
        <v>500000</v>
      </c>
      <c r="H181" s="111">
        <f t="shared" si="10"/>
        <v>500000</v>
      </c>
    </row>
    <row r="182" spans="1:8">
      <c r="A182" s="108">
        <v>75</v>
      </c>
      <c r="B182" s="108" t="s">
        <v>1386</v>
      </c>
      <c r="C182" s="108">
        <v>1704160</v>
      </c>
      <c r="E182" s="108" t="s">
        <v>1387</v>
      </c>
      <c r="F182" s="111">
        <v>52500</v>
      </c>
      <c r="H182" s="111">
        <f t="shared" si="10"/>
        <v>52500</v>
      </c>
    </row>
    <row r="183" spans="1:8">
      <c r="A183" s="108">
        <v>76</v>
      </c>
      <c r="B183" s="108" t="s">
        <v>1388</v>
      </c>
      <c r="C183" s="108">
        <v>1704161</v>
      </c>
      <c r="E183" s="108" t="s">
        <v>1389</v>
      </c>
      <c r="F183" s="111">
        <v>52500</v>
      </c>
      <c r="H183" s="111">
        <f t="shared" si="10"/>
        <v>52500</v>
      </c>
    </row>
    <row r="184" spans="1:8">
      <c r="A184" s="108">
        <v>77</v>
      </c>
      <c r="B184" s="108" t="s">
        <v>1388</v>
      </c>
      <c r="C184" s="108">
        <v>1704162</v>
      </c>
      <c r="E184" s="108" t="s">
        <v>1390</v>
      </c>
      <c r="F184" s="111">
        <v>52500</v>
      </c>
      <c r="H184" s="111">
        <f t="shared" si="10"/>
        <v>52500</v>
      </c>
    </row>
    <row r="185" spans="1:8">
      <c r="A185" s="108">
        <v>78</v>
      </c>
      <c r="B185" s="108" t="s">
        <v>1388</v>
      </c>
      <c r="C185" s="108">
        <v>1704163</v>
      </c>
      <c r="E185" s="108" t="s">
        <v>1391</v>
      </c>
      <c r="F185" s="111">
        <v>52500</v>
      </c>
      <c r="H185" s="111">
        <f t="shared" si="10"/>
        <v>52500</v>
      </c>
    </row>
    <row r="186" spans="1:8">
      <c r="A186" s="108">
        <v>79</v>
      </c>
      <c r="B186" s="108" t="s">
        <v>1388</v>
      </c>
      <c r="E186" s="108" t="s">
        <v>1392</v>
      </c>
      <c r="F186" s="111">
        <v>52500</v>
      </c>
      <c r="H186" s="111">
        <f t="shared" si="10"/>
        <v>52500</v>
      </c>
    </row>
    <row r="187" spans="1:8">
      <c r="A187" s="108">
        <v>80</v>
      </c>
      <c r="B187" s="108" t="s">
        <v>1388</v>
      </c>
      <c r="E187" s="108" t="s">
        <v>1393</v>
      </c>
      <c r="F187" s="111">
        <v>293892.95</v>
      </c>
      <c r="H187" s="111">
        <f t="shared" si="10"/>
        <v>293892.95</v>
      </c>
    </row>
    <row r="188" spans="1:8">
      <c r="A188" s="108">
        <v>81</v>
      </c>
      <c r="B188" s="108" t="s">
        <v>1394</v>
      </c>
      <c r="C188" s="108">
        <v>1587730</v>
      </c>
      <c r="E188" s="108" t="s">
        <v>1395</v>
      </c>
      <c r="F188" s="111">
        <v>417000</v>
      </c>
      <c r="H188" s="111">
        <f t="shared" si="10"/>
        <v>417000</v>
      </c>
    </row>
    <row r="189" spans="1:8">
      <c r="A189" s="108">
        <v>82</v>
      </c>
      <c r="B189" s="108" t="s">
        <v>1396</v>
      </c>
      <c r="C189" s="108">
        <v>4224417</v>
      </c>
      <c r="E189" s="108" t="s">
        <v>1397</v>
      </c>
      <c r="F189" s="111">
        <v>471312</v>
      </c>
      <c r="H189" s="111">
        <f t="shared" si="10"/>
        <v>471312</v>
      </c>
    </row>
    <row r="190" spans="1:8">
      <c r="A190" s="108">
        <v>83</v>
      </c>
      <c r="B190" s="108" t="s">
        <v>1398</v>
      </c>
      <c r="C190" s="108">
        <v>1587929</v>
      </c>
      <c r="E190" s="108" t="s">
        <v>1399</v>
      </c>
      <c r="F190" s="111">
        <v>471312</v>
      </c>
      <c r="H190" s="111">
        <f t="shared" si="10"/>
        <v>471312</v>
      </c>
    </row>
    <row r="191" spans="1:8">
      <c r="A191" s="108">
        <v>84</v>
      </c>
      <c r="B191" s="108" t="s">
        <v>1400</v>
      </c>
      <c r="C191" s="108">
        <v>4224444</v>
      </c>
      <c r="E191" s="108" t="s">
        <v>1401</v>
      </c>
      <c r="F191" s="111">
        <v>471312</v>
      </c>
      <c r="H191" s="111">
        <f t="shared" si="10"/>
        <v>471312</v>
      </c>
    </row>
    <row r="192" spans="1:8">
      <c r="A192" s="108">
        <v>85</v>
      </c>
      <c r="B192" s="108" t="s">
        <v>1402</v>
      </c>
      <c r="C192" s="108">
        <v>4224446</v>
      </c>
      <c r="E192" s="108" t="s">
        <v>1403</v>
      </c>
      <c r="F192" s="111">
        <v>471312</v>
      </c>
      <c r="H192" s="111">
        <f t="shared" si="10"/>
        <v>471312</v>
      </c>
    </row>
    <row r="193" spans="1:8">
      <c r="A193" s="108">
        <v>86</v>
      </c>
      <c r="B193" s="108" t="s">
        <v>1404</v>
      </c>
      <c r="C193" s="108">
        <v>4224321</v>
      </c>
      <c r="E193" s="108" t="s">
        <v>1405</v>
      </c>
      <c r="F193" s="111">
        <v>471312</v>
      </c>
      <c r="H193" s="111">
        <f t="shared" si="10"/>
        <v>471312</v>
      </c>
    </row>
    <row r="194" spans="1:8">
      <c r="A194" s="108">
        <v>87</v>
      </c>
      <c r="B194" s="108" t="s">
        <v>1406</v>
      </c>
      <c r="C194" s="108" t="s">
        <v>1407</v>
      </c>
      <c r="E194" s="108" t="s">
        <v>1408</v>
      </c>
      <c r="F194" s="111">
        <v>471312</v>
      </c>
      <c r="H194" s="111">
        <f t="shared" si="10"/>
        <v>471312</v>
      </c>
    </row>
    <row r="195" spans="1:8">
      <c r="A195" s="108">
        <v>88</v>
      </c>
      <c r="B195" s="108" t="s">
        <v>1409</v>
      </c>
      <c r="C195" s="108">
        <v>4224445</v>
      </c>
      <c r="E195" s="108" t="s">
        <v>1410</v>
      </c>
      <c r="F195" s="111">
        <v>471312</v>
      </c>
      <c r="H195" s="111">
        <f t="shared" si="10"/>
        <v>471312</v>
      </c>
    </row>
    <row r="196" spans="1:8">
      <c r="A196" s="108">
        <v>89</v>
      </c>
      <c r="B196" s="108" t="s">
        <v>1411</v>
      </c>
      <c r="C196" s="108">
        <v>4224449</v>
      </c>
      <c r="E196" s="108" t="s">
        <v>1412</v>
      </c>
      <c r="F196" s="111">
        <v>275016</v>
      </c>
      <c r="H196" s="111">
        <f t="shared" si="10"/>
        <v>275016</v>
      </c>
    </row>
    <row r="197" spans="1:8">
      <c r="A197" s="108">
        <v>90</v>
      </c>
      <c r="B197" s="108" t="s">
        <v>1413</v>
      </c>
      <c r="C197" s="108">
        <v>1919553</v>
      </c>
      <c r="E197" s="108" t="s">
        <v>1414</v>
      </c>
      <c r="F197" s="111">
        <v>110350</v>
      </c>
      <c r="H197" s="111">
        <f t="shared" si="10"/>
        <v>110350</v>
      </c>
    </row>
    <row r="198" spans="1:8">
      <c r="A198" s="108">
        <v>91</v>
      </c>
      <c r="B198" s="108" t="s">
        <v>1415</v>
      </c>
      <c r="C198" s="108">
        <v>4224443</v>
      </c>
      <c r="E198" s="108" t="s">
        <v>1416</v>
      </c>
      <c r="F198" s="111">
        <v>209728</v>
      </c>
      <c r="H198" s="111">
        <f t="shared" si="10"/>
        <v>209728</v>
      </c>
    </row>
    <row r="199" spans="1:8">
      <c r="A199" s="108">
        <v>92</v>
      </c>
      <c r="B199" s="108" t="s">
        <v>1417</v>
      </c>
      <c r="E199" s="108" t="s">
        <v>1418</v>
      </c>
      <c r="F199" s="111">
        <v>455000</v>
      </c>
      <c r="H199" s="111">
        <f t="shared" si="10"/>
        <v>455000</v>
      </c>
    </row>
    <row r="200" spans="1:8">
      <c r="A200" s="108">
        <v>93</v>
      </c>
      <c r="B200" s="108" t="s">
        <v>1419</v>
      </c>
      <c r="E200" s="108" t="s">
        <v>1420</v>
      </c>
      <c r="F200" s="111">
        <v>365000</v>
      </c>
      <c r="H200" s="111">
        <f t="shared" si="10"/>
        <v>365000</v>
      </c>
    </row>
    <row r="201" spans="1:8">
      <c r="A201" s="108">
        <v>94</v>
      </c>
      <c r="B201" s="108" t="s">
        <v>1348</v>
      </c>
      <c r="E201" s="108" t="s">
        <v>1421</v>
      </c>
      <c r="F201" s="111">
        <v>488371</v>
      </c>
      <c r="H201" s="111">
        <f t="shared" si="10"/>
        <v>488371</v>
      </c>
    </row>
    <row r="202" spans="1:8">
      <c r="A202" s="108">
        <v>95</v>
      </c>
      <c r="B202" s="108" t="s">
        <v>1422</v>
      </c>
      <c r="C202" s="108">
        <v>4224588</v>
      </c>
      <c r="E202" s="108" t="s">
        <v>1423</v>
      </c>
      <c r="F202" s="111">
        <v>884055</v>
      </c>
      <c r="H202" s="111">
        <f t="shared" si="10"/>
        <v>884055</v>
      </c>
    </row>
    <row r="203" spans="1:8">
      <c r="A203" s="108">
        <v>96</v>
      </c>
      <c r="B203" s="108" t="s">
        <v>1424</v>
      </c>
      <c r="C203" s="108">
        <v>4224534</v>
      </c>
      <c r="E203" s="108" t="s">
        <v>1425</v>
      </c>
      <c r="F203" s="111">
        <v>1223500</v>
      </c>
      <c r="H203" s="111">
        <f t="shared" si="10"/>
        <v>1223500</v>
      </c>
    </row>
    <row r="204" spans="1:8">
      <c r="A204" s="108">
        <v>97</v>
      </c>
      <c r="B204" s="108" t="s">
        <v>1274</v>
      </c>
      <c r="C204" s="108">
        <v>4224537</v>
      </c>
      <c r="E204" s="108" t="s">
        <v>1420</v>
      </c>
      <c r="F204" s="111">
        <v>985652</v>
      </c>
      <c r="H204" s="111">
        <f t="shared" si="10"/>
        <v>985652</v>
      </c>
    </row>
    <row r="205" spans="1:8">
      <c r="A205" s="108">
        <v>98</v>
      </c>
      <c r="B205" s="108" t="s">
        <v>1426</v>
      </c>
      <c r="C205" s="108">
        <v>4004681</v>
      </c>
      <c r="E205" s="108" t="s">
        <v>1427</v>
      </c>
      <c r="F205" s="111">
        <v>441090</v>
      </c>
      <c r="H205" s="111">
        <f t="shared" si="10"/>
        <v>441090</v>
      </c>
    </row>
    <row r="206" spans="1:8">
      <c r="A206" s="108">
        <v>99</v>
      </c>
      <c r="B206" s="108" t="s">
        <v>1428</v>
      </c>
      <c r="C206" s="108">
        <v>4224536</v>
      </c>
      <c r="E206" s="108" t="s">
        <v>1429</v>
      </c>
      <c r="F206" s="111">
        <v>388000</v>
      </c>
      <c r="H206" s="111">
        <f t="shared" si="10"/>
        <v>388000</v>
      </c>
    </row>
    <row r="207" spans="1:8">
      <c r="A207" s="108">
        <v>100</v>
      </c>
      <c r="B207" s="108" t="s">
        <v>1428</v>
      </c>
      <c r="C207" s="108" t="s">
        <v>1430</v>
      </c>
      <c r="E207" s="108" t="s">
        <v>1431</v>
      </c>
      <c r="F207" s="111">
        <v>975132</v>
      </c>
      <c r="H207" s="111">
        <f t="shared" si="10"/>
        <v>975132</v>
      </c>
    </row>
    <row r="208" spans="1:8">
      <c r="A208" s="108">
        <v>101</v>
      </c>
      <c r="B208" s="108" t="s">
        <v>1432</v>
      </c>
      <c r="C208" s="108">
        <v>4224544</v>
      </c>
      <c r="E208" s="108" t="s">
        <v>1433</v>
      </c>
      <c r="F208" s="111">
        <v>129920</v>
      </c>
      <c r="H208" s="111">
        <f t="shared" si="10"/>
        <v>129920</v>
      </c>
    </row>
    <row r="209" spans="1:8">
      <c r="A209" s="108">
        <v>102</v>
      </c>
      <c r="B209" s="108" t="s">
        <v>1434</v>
      </c>
      <c r="C209" s="108">
        <v>4224585</v>
      </c>
      <c r="E209" s="108" t="s">
        <v>1435</v>
      </c>
      <c r="F209" s="111">
        <v>257400</v>
      </c>
      <c r="H209" s="111">
        <f t="shared" si="10"/>
        <v>257400</v>
      </c>
    </row>
    <row r="210" spans="1:8">
      <c r="A210" s="108">
        <v>103</v>
      </c>
      <c r="B210" s="108" t="s">
        <v>1436</v>
      </c>
      <c r="C210" s="108" t="s">
        <v>1437</v>
      </c>
      <c r="E210" s="108" t="s">
        <v>1438</v>
      </c>
      <c r="F210" s="111">
        <v>258500</v>
      </c>
      <c r="H210" s="111">
        <f t="shared" si="10"/>
        <v>258500</v>
      </c>
    </row>
    <row r="211" spans="1:8">
      <c r="A211" s="108">
        <v>104</v>
      </c>
      <c r="B211" s="108" t="s">
        <v>1439</v>
      </c>
      <c r="C211" s="108">
        <v>4004660</v>
      </c>
      <c r="E211" s="108" t="s">
        <v>1401</v>
      </c>
      <c r="F211" s="111">
        <v>949800</v>
      </c>
      <c r="H211" s="111">
        <f t="shared" si="10"/>
        <v>949800</v>
      </c>
    </row>
    <row r="212" spans="1:8">
      <c r="A212" s="108">
        <v>105</v>
      </c>
      <c r="B212" s="108" t="s">
        <v>1436</v>
      </c>
      <c r="C212" s="108">
        <v>4224545</v>
      </c>
      <c r="E212" s="108" t="s">
        <v>1440</v>
      </c>
      <c r="F212" s="111">
        <v>432167</v>
      </c>
      <c r="H212" s="111">
        <f t="shared" si="10"/>
        <v>432167</v>
      </c>
    </row>
    <row r="213" spans="1:8">
      <c r="A213" s="108">
        <v>106</v>
      </c>
      <c r="B213" s="108" t="s">
        <v>1441</v>
      </c>
      <c r="C213" s="108">
        <v>4004699</v>
      </c>
      <c r="E213" s="108" t="s">
        <v>1420</v>
      </c>
      <c r="F213" s="111">
        <v>319928</v>
      </c>
      <c r="H213" s="111">
        <f t="shared" si="10"/>
        <v>319928</v>
      </c>
    </row>
    <row r="214" spans="1:8">
      <c r="A214" s="108">
        <v>107</v>
      </c>
      <c r="B214" s="108" t="s">
        <v>1442</v>
      </c>
      <c r="C214" s="108" t="s">
        <v>1443</v>
      </c>
      <c r="E214" s="108" t="s">
        <v>1444</v>
      </c>
      <c r="F214" s="111">
        <v>435421</v>
      </c>
      <c r="H214" s="111">
        <f t="shared" si="10"/>
        <v>435421</v>
      </c>
    </row>
    <row r="215" spans="1:8">
      <c r="A215" s="108">
        <v>108</v>
      </c>
      <c r="B215" s="108" t="s">
        <v>1445</v>
      </c>
      <c r="C215" s="108">
        <v>4224533</v>
      </c>
      <c r="E215" s="108" t="s">
        <v>1446</v>
      </c>
      <c r="F215" s="111">
        <v>1123550</v>
      </c>
      <c r="H215" s="111">
        <f t="shared" si="10"/>
        <v>1123550</v>
      </c>
    </row>
    <row r="216" spans="1:8">
      <c r="A216" s="108">
        <v>109</v>
      </c>
      <c r="B216" s="108" t="s">
        <v>1274</v>
      </c>
      <c r="C216" s="108">
        <v>4224550</v>
      </c>
      <c r="E216" s="108" t="s">
        <v>1420</v>
      </c>
      <c r="F216" s="111">
        <v>449000</v>
      </c>
      <c r="H216" s="111">
        <f t="shared" si="10"/>
        <v>449000</v>
      </c>
    </row>
    <row r="217" spans="1:8">
      <c r="A217" s="108">
        <v>110</v>
      </c>
      <c r="B217" s="108" t="s">
        <v>1072</v>
      </c>
      <c r="C217" s="108">
        <v>4224504</v>
      </c>
      <c r="E217" s="108" t="s">
        <v>1403</v>
      </c>
      <c r="F217" s="111">
        <v>569299</v>
      </c>
      <c r="H217" s="111">
        <f t="shared" si="10"/>
        <v>569299</v>
      </c>
    </row>
    <row r="218" spans="1:8">
      <c r="A218" s="108">
        <v>111</v>
      </c>
      <c r="B218" s="108" t="s">
        <v>1447</v>
      </c>
      <c r="C218" s="108" t="s">
        <v>1448</v>
      </c>
      <c r="E218" s="108" t="s">
        <v>1427</v>
      </c>
      <c r="F218" s="111">
        <v>212775</v>
      </c>
      <c r="H218" s="111">
        <f t="shared" ref="H218:H281" si="11">F218-G218</f>
        <v>212775</v>
      </c>
    </row>
    <row r="219" spans="1:8">
      <c r="A219" s="108">
        <v>112</v>
      </c>
      <c r="B219" s="108" t="s">
        <v>1449</v>
      </c>
      <c r="C219" s="108" t="s">
        <v>1450</v>
      </c>
      <c r="E219" s="108" t="s">
        <v>1451</v>
      </c>
      <c r="F219" s="111">
        <v>397500</v>
      </c>
      <c r="H219" s="111">
        <f t="shared" si="11"/>
        <v>397500</v>
      </c>
    </row>
    <row r="220" spans="1:8">
      <c r="A220" s="108">
        <v>113</v>
      </c>
      <c r="B220" s="108" t="s">
        <v>1452</v>
      </c>
      <c r="C220" s="108">
        <v>4224547</v>
      </c>
      <c r="E220" s="108" t="s">
        <v>1453</v>
      </c>
      <c r="F220" s="111">
        <v>151000</v>
      </c>
      <c r="H220" s="111">
        <f t="shared" si="11"/>
        <v>151000</v>
      </c>
    </row>
    <row r="221" spans="1:8">
      <c r="A221" s="108">
        <v>114</v>
      </c>
      <c r="B221" s="108" t="s">
        <v>1452</v>
      </c>
      <c r="C221" s="108" t="s">
        <v>1454</v>
      </c>
      <c r="E221" s="108" t="s">
        <v>1455</v>
      </c>
      <c r="F221" s="111">
        <v>181000</v>
      </c>
      <c r="H221" s="111">
        <f t="shared" si="11"/>
        <v>181000</v>
      </c>
    </row>
    <row r="222" spans="1:8">
      <c r="A222" s="108">
        <v>115</v>
      </c>
      <c r="B222" s="108" t="s">
        <v>1452</v>
      </c>
      <c r="C222" s="108" t="s">
        <v>1456</v>
      </c>
      <c r="E222" s="108" t="s">
        <v>1124</v>
      </c>
      <c r="F222" s="111">
        <v>77834</v>
      </c>
      <c r="H222" s="111">
        <f t="shared" si="11"/>
        <v>77834</v>
      </c>
    </row>
    <row r="223" spans="1:8">
      <c r="A223" s="108">
        <v>116</v>
      </c>
      <c r="B223" s="108" t="s">
        <v>1457</v>
      </c>
      <c r="C223" s="108" t="s">
        <v>1458</v>
      </c>
      <c r="E223" s="108" t="s">
        <v>1459</v>
      </c>
      <c r="F223" s="111">
        <v>425400</v>
      </c>
      <c r="H223" s="111">
        <f t="shared" si="11"/>
        <v>425400</v>
      </c>
    </row>
    <row r="224" spans="1:8">
      <c r="A224" s="108">
        <v>117</v>
      </c>
      <c r="B224" s="108" t="s">
        <v>1460</v>
      </c>
      <c r="C224" s="108">
        <v>4224586</v>
      </c>
      <c r="E224" s="108" t="s">
        <v>1461</v>
      </c>
      <c r="F224" s="111">
        <v>104000</v>
      </c>
      <c r="H224" s="111">
        <f t="shared" si="11"/>
        <v>104000</v>
      </c>
    </row>
    <row r="225" spans="1:8">
      <c r="A225" s="108">
        <v>118</v>
      </c>
      <c r="B225" s="108" t="s">
        <v>1462</v>
      </c>
      <c r="C225" s="108">
        <v>4224587</v>
      </c>
      <c r="E225" s="108" t="s">
        <v>1463</v>
      </c>
      <c r="F225" s="111">
        <v>345000</v>
      </c>
      <c r="H225" s="111">
        <f t="shared" si="11"/>
        <v>345000</v>
      </c>
    </row>
    <row r="226" spans="1:8">
      <c r="A226" s="108">
        <v>119</v>
      </c>
      <c r="B226" s="108" t="s">
        <v>1464</v>
      </c>
      <c r="C226" s="108">
        <v>4224552</v>
      </c>
      <c r="E226" s="108" t="s">
        <v>1465</v>
      </c>
      <c r="F226" s="111">
        <v>158000</v>
      </c>
      <c r="H226" s="111">
        <f t="shared" si="11"/>
        <v>158000</v>
      </c>
    </row>
    <row r="227" spans="1:8">
      <c r="A227" s="108">
        <v>120</v>
      </c>
      <c r="B227" s="108" t="s">
        <v>1466</v>
      </c>
      <c r="C227" s="108">
        <v>4004867</v>
      </c>
      <c r="E227" s="108" t="s">
        <v>1467</v>
      </c>
      <c r="F227" s="111">
        <v>205380</v>
      </c>
      <c r="H227" s="111">
        <f t="shared" si="11"/>
        <v>205380</v>
      </c>
    </row>
    <row r="228" spans="1:8">
      <c r="A228" s="108">
        <v>121</v>
      </c>
      <c r="B228" s="108" t="s">
        <v>1468</v>
      </c>
      <c r="C228" s="108">
        <v>4224541</v>
      </c>
      <c r="E228" s="108" t="s">
        <v>1469</v>
      </c>
      <c r="F228" s="111">
        <v>94920</v>
      </c>
      <c r="H228" s="111">
        <f t="shared" si="11"/>
        <v>94920</v>
      </c>
    </row>
    <row r="229" spans="1:8">
      <c r="A229" s="108">
        <v>122</v>
      </c>
      <c r="B229" s="108" t="s">
        <v>1470</v>
      </c>
      <c r="C229" s="108">
        <v>4224553</v>
      </c>
      <c r="E229" s="108" t="s">
        <v>1471</v>
      </c>
      <c r="F229" s="111">
        <v>234900</v>
      </c>
      <c r="H229" s="111">
        <f t="shared" si="11"/>
        <v>234900</v>
      </c>
    </row>
    <row r="230" spans="1:8">
      <c r="A230" s="108">
        <v>123</v>
      </c>
      <c r="B230" s="108" t="s">
        <v>1419</v>
      </c>
      <c r="C230" s="108" t="s">
        <v>1472</v>
      </c>
      <c r="E230" s="108" t="s">
        <v>1473</v>
      </c>
      <c r="F230" s="111">
        <v>650251</v>
      </c>
      <c r="H230" s="111">
        <f t="shared" si="11"/>
        <v>650251</v>
      </c>
    </row>
    <row r="231" spans="1:8">
      <c r="A231" s="108">
        <v>124</v>
      </c>
      <c r="B231" s="108" t="s">
        <v>1424</v>
      </c>
      <c r="C231" s="108">
        <v>2073954</v>
      </c>
      <c r="E231" s="108" t="s">
        <v>1474</v>
      </c>
      <c r="F231" s="111">
        <v>210000</v>
      </c>
      <c r="H231" s="111">
        <f t="shared" si="11"/>
        <v>210000</v>
      </c>
    </row>
    <row r="232" spans="1:8">
      <c r="A232" s="108">
        <v>125</v>
      </c>
      <c r="B232" s="108" t="s">
        <v>1468</v>
      </c>
      <c r="C232" s="108" t="s">
        <v>1475</v>
      </c>
      <c r="E232" s="108" t="s">
        <v>1427</v>
      </c>
      <c r="F232" s="111">
        <v>293000</v>
      </c>
      <c r="H232" s="111">
        <f t="shared" si="11"/>
        <v>293000</v>
      </c>
    </row>
    <row r="233" spans="1:8">
      <c r="A233" s="108">
        <v>126</v>
      </c>
      <c r="B233" s="108" t="s">
        <v>1476</v>
      </c>
      <c r="C233" s="108">
        <v>4224578</v>
      </c>
      <c r="E233" s="108" t="s">
        <v>1477</v>
      </c>
      <c r="F233" s="111">
        <v>58278</v>
      </c>
      <c r="H233" s="111">
        <f t="shared" si="11"/>
        <v>58278</v>
      </c>
    </row>
    <row r="234" spans="1:8">
      <c r="A234" s="108">
        <v>127</v>
      </c>
      <c r="B234" s="108" t="s">
        <v>1478</v>
      </c>
      <c r="C234" s="108">
        <v>4224554</v>
      </c>
      <c r="E234" s="108" t="s">
        <v>1410</v>
      </c>
      <c r="F234" s="111">
        <v>600000</v>
      </c>
      <c r="H234" s="111">
        <f t="shared" si="11"/>
        <v>600000</v>
      </c>
    </row>
    <row r="235" spans="1:8">
      <c r="A235" s="108">
        <v>128</v>
      </c>
      <c r="B235" s="108" t="s">
        <v>1479</v>
      </c>
      <c r="C235" s="108" t="s">
        <v>1480</v>
      </c>
      <c r="E235" s="108" t="s">
        <v>1481</v>
      </c>
      <c r="F235" s="111">
        <v>160000</v>
      </c>
      <c r="H235" s="111">
        <f t="shared" si="11"/>
        <v>160000</v>
      </c>
    </row>
    <row r="236" spans="1:8">
      <c r="A236" s="108">
        <v>129</v>
      </c>
      <c r="B236" s="108" t="s">
        <v>1482</v>
      </c>
      <c r="C236" s="108">
        <v>4004853</v>
      </c>
      <c r="E236" s="108" t="s">
        <v>1483</v>
      </c>
      <c r="F236" s="111">
        <v>60000</v>
      </c>
      <c r="H236" s="111">
        <f t="shared" si="11"/>
        <v>60000</v>
      </c>
    </row>
    <row r="237" spans="1:8">
      <c r="A237" s="108">
        <v>130</v>
      </c>
      <c r="B237" s="108" t="s">
        <v>1484</v>
      </c>
      <c r="C237" s="108">
        <v>4224583</v>
      </c>
      <c r="E237" s="108" t="s">
        <v>1485</v>
      </c>
      <c r="F237" s="111">
        <v>120176</v>
      </c>
      <c r="H237" s="111">
        <f t="shared" si="11"/>
        <v>120176</v>
      </c>
    </row>
    <row r="238" spans="1:8">
      <c r="A238" s="108">
        <v>131</v>
      </c>
      <c r="B238" s="108" t="s">
        <v>1486</v>
      </c>
      <c r="C238" s="108">
        <v>4004873</v>
      </c>
      <c r="E238" s="108" t="s">
        <v>1461</v>
      </c>
      <c r="F238" s="111">
        <v>410000</v>
      </c>
      <c r="H238" s="111">
        <f t="shared" si="11"/>
        <v>410000</v>
      </c>
    </row>
    <row r="239" spans="1:8">
      <c r="A239" s="108">
        <v>132</v>
      </c>
      <c r="B239" s="108" t="s">
        <v>1487</v>
      </c>
      <c r="C239" s="108">
        <v>4004695</v>
      </c>
      <c r="E239" s="108" t="s">
        <v>1488</v>
      </c>
      <c r="F239" s="111">
        <v>211273</v>
      </c>
      <c r="H239" s="111">
        <f t="shared" si="11"/>
        <v>211273</v>
      </c>
    </row>
    <row r="240" spans="1:8">
      <c r="A240" s="108">
        <v>133</v>
      </c>
      <c r="B240" s="108" t="s">
        <v>1360</v>
      </c>
      <c r="C240" s="108">
        <v>4224575</v>
      </c>
      <c r="E240" s="108" t="s">
        <v>1489</v>
      </c>
      <c r="F240" s="111">
        <v>131600</v>
      </c>
      <c r="H240" s="111">
        <f t="shared" si="11"/>
        <v>131600</v>
      </c>
    </row>
    <row r="241" spans="1:8">
      <c r="A241" s="108">
        <v>134</v>
      </c>
      <c r="B241" s="108" t="s">
        <v>1490</v>
      </c>
      <c r="C241" s="108" t="s">
        <v>1491</v>
      </c>
      <c r="E241" s="108" t="s">
        <v>1427</v>
      </c>
      <c r="F241" s="111">
        <v>233030</v>
      </c>
      <c r="H241" s="111">
        <f t="shared" si="11"/>
        <v>233030</v>
      </c>
    </row>
    <row r="242" spans="1:8">
      <c r="A242" s="108">
        <v>135</v>
      </c>
      <c r="B242" s="108" t="s">
        <v>1492</v>
      </c>
      <c r="C242" s="108">
        <v>4224584</v>
      </c>
      <c r="E242" s="108" t="s">
        <v>1493</v>
      </c>
      <c r="F242" s="111">
        <v>544537</v>
      </c>
      <c r="H242" s="111">
        <f t="shared" si="11"/>
        <v>544537</v>
      </c>
    </row>
    <row r="243" spans="1:8">
      <c r="A243" s="108">
        <v>136</v>
      </c>
      <c r="B243" s="108" t="s">
        <v>1447</v>
      </c>
      <c r="C243" s="108">
        <v>2073972</v>
      </c>
      <c r="E243" s="108" t="s">
        <v>1494</v>
      </c>
      <c r="F243" s="111">
        <v>135720</v>
      </c>
      <c r="H243" s="111">
        <f t="shared" si="11"/>
        <v>135720</v>
      </c>
    </row>
    <row r="244" spans="1:8">
      <c r="A244" s="108">
        <v>137</v>
      </c>
      <c r="B244" s="108" t="s">
        <v>1027</v>
      </c>
      <c r="C244" s="108">
        <v>4224576</v>
      </c>
      <c r="E244" s="108" t="s">
        <v>1440</v>
      </c>
      <c r="F244" s="111">
        <v>862000</v>
      </c>
      <c r="H244" s="111">
        <f t="shared" si="11"/>
        <v>862000</v>
      </c>
    </row>
    <row r="245" spans="1:8">
      <c r="A245" s="108">
        <v>138</v>
      </c>
      <c r="B245" s="108" t="s">
        <v>1457</v>
      </c>
      <c r="C245" s="108">
        <v>4004880</v>
      </c>
      <c r="E245" s="108" t="s">
        <v>1483</v>
      </c>
      <c r="F245" s="111">
        <v>75000</v>
      </c>
      <c r="H245" s="111">
        <f t="shared" si="11"/>
        <v>75000</v>
      </c>
    </row>
    <row r="246" spans="1:8">
      <c r="A246" s="108">
        <v>139</v>
      </c>
      <c r="B246" s="108" t="s">
        <v>1495</v>
      </c>
      <c r="C246" s="108">
        <v>4224581</v>
      </c>
      <c r="E246" s="108" t="s">
        <v>1496</v>
      </c>
      <c r="F246" s="111">
        <v>342400</v>
      </c>
      <c r="H246" s="111">
        <f t="shared" si="11"/>
        <v>342400</v>
      </c>
    </row>
    <row r="247" spans="1:8">
      <c r="A247" s="108">
        <v>140</v>
      </c>
      <c r="B247" s="108" t="s">
        <v>1460</v>
      </c>
      <c r="C247" s="108">
        <v>4224582</v>
      </c>
      <c r="E247" s="108" t="s">
        <v>1497</v>
      </c>
      <c r="F247" s="111">
        <v>112000</v>
      </c>
      <c r="H247" s="111">
        <f t="shared" si="11"/>
        <v>112000</v>
      </c>
    </row>
    <row r="248" spans="1:8">
      <c r="A248" s="108">
        <v>141</v>
      </c>
      <c r="B248" s="108" t="s">
        <v>1498</v>
      </c>
      <c r="E248" s="108" t="s">
        <v>1446</v>
      </c>
      <c r="F248" s="111">
        <v>40716</v>
      </c>
      <c r="H248" s="111">
        <f t="shared" si="11"/>
        <v>40716</v>
      </c>
    </row>
    <row r="249" spans="1:8">
      <c r="A249" s="108">
        <v>142</v>
      </c>
      <c r="B249" s="108" t="s">
        <v>1499</v>
      </c>
      <c r="E249" s="108" t="s">
        <v>1446</v>
      </c>
      <c r="F249" s="111">
        <v>274000</v>
      </c>
      <c r="H249" s="111">
        <f t="shared" si="11"/>
        <v>274000</v>
      </c>
    </row>
    <row r="250" spans="1:8">
      <c r="A250" s="108">
        <v>143</v>
      </c>
      <c r="B250" s="108" t="s">
        <v>1500</v>
      </c>
      <c r="E250" s="108" t="s">
        <v>1501</v>
      </c>
      <c r="F250" s="111">
        <v>164485</v>
      </c>
      <c r="H250" s="111">
        <f t="shared" si="11"/>
        <v>164485</v>
      </c>
    </row>
    <row r="251" spans="1:8">
      <c r="A251" s="108">
        <v>144</v>
      </c>
      <c r="B251" s="108" t="s">
        <v>1502</v>
      </c>
      <c r="E251" s="108" t="s">
        <v>1503</v>
      </c>
      <c r="F251" s="111">
        <v>270000</v>
      </c>
      <c r="H251" s="111">
        <f t="shared" si="11"/>
        <v>270000</v>
      </c>
    </row>
    <row r="252" spans="1:8">
      <c r="A252" s="108">
        <v>145</v>
      </c>
      <c r="B252" s="108" t="s">
        <v>1072</v>
      </c>
      <c r="E252" s="108" t="s">
        <v>1504</v>
      </c>
      <c r="F252" s="111">
        <v>444500</v>
      </c>
      <c r="H252" s="111">
        <f t="shared" si="11"/>
        <v>444500</v>
      </c>
    </row>
    <row r="253" spans="1:8">
      <c r="A253" s="108">
        <v>146</v>
      </c>
      <c r="B253" s="108" t="s">
        <v>1348</v>
      </c>
      <c r="E253" s="108" t="s">
        <v>1497</v>
      </c>
      <c r="F253" s="111">
        <v>240000</v>
      </c>
      <c r="H253" s="111">
        <f t="shared" si="11"/>
        <v>240000</v>
      </c>
    </row>
    <row r="254" spans="1:8">
      <c r="A254" s="108">
        <v>147</v>
      </c>
      <c r="B254" s="108" t="s">
        <v>1505</v>
      </c>
      <c r="E254" s="108" t="s">
        <v>1501</v>
      </c>
      <c r="F254" s="111">
        <v>38800</v>
      </c>
      <c r="H254" s="111">
        <f t="shared" si="11"/>
        <v>38800</v>
      </c>
    </row>
    <row r="255" spans="1:8">
      <c r="A255" s="108">
        <v>148</v>
      </c>
      <c r="B255" s="108" t="s">
        <v>1505</v>
      </c>
      <c r="E255" s="108" t="s">
        <v>1503</v>
      </c>
      <c r="F255" s="111">
        <v>28200</v>
      </c>
      <c r="H255" s="111">
        <f t="shared" si="11"/>
        <v>28200</v>
      </c>
    </row>
    <row r="256" spans="1:8">
      <c r="A256" s="108">
        <v>149</v>
      </c>
      <c r="B256" s="108" t="s">
        <v>1027</v>
      </c>
      <c r="E256" s="108" t="s">
        <v>1506</v>
      </c>
      <c r="F256" s="111">
        <v>298100</v>
      </c>
      <c r="H256" s="111">
        <f t="shared" si="11"/>
        <v>298100</v>
      </c>
    </row>
    <row r="257" spans="1:8">
      <c r="A257" s="108">
        <v>150</v>
      </c>
      <c r="B257" s="108" t="s">
        <v>1507</v>
      </c>
      <c r="E257" s="108" t="s">
        <v>1504</v>
      </c>
      <c r="F257" s="111">
        <v>10350</v>
      </c>
      <c r="H257" s="111">
        <f t="shared" si="11"/>
        <v>10350</v>
      </c>
    </row>
    <row r="258" spans="1:8">
      <c r="A258" s="108">
        <v>151</v>
      </c>
      <c r="B258" s="108" t="s">
        <v>1508</v>
      </c>
      <c r="E258" s="108" t="s">
        <v>1509</v>
      </c>
      <c r="F258" s="111">
        <v>48900</v>
      </c>
      <c r="H258" s="111">
        <f t="shared" si="11"/>
        <v>48900</v>
      </c>
    </row>
    <row r="259" spans="1:8">
      <c r="A259" s="108">
        <v>152</v>
      </c>
      <c r="B259" s="108" t="s">
        <v>1510</v>
      </c>
      <c r="E259" s="108" t="s">
        <v>1511</v>
      </c>
      <c r="F259" s="111">
        <v>30160</v>
      </c>
      <c r="H259" s="111">
        <f t="shared" si="11"/>
        <v>30160</v>
      </c>
    </row>
    <row r="260" spans="1:8">
      <c r="A260" s="108">
        <v>153</v>
      </c>
      <c r="B260" s="108" t="s">
        <v>1512</v>
      </c>
      <c r="E260" s="108" t="s">
        <v>1513</v>
      </c>
      <c r="F260" s="111">
        <v>49880</v>
      </c>
      <c r="H260" s="111">
        <f t="shared" si="11"/>
        <v>49880</v>
      </c>
    </row>
    <row r="261" spans="1:8">
      <c r="A261" s="108">
        <v>154</v>
      </c>
      <c r="B261" s="108" t="s">
        <v>1514</v>
      </c>
      <c r="E261" s="108" t="s">
        <v>1513</v>
      </c>
      <c r="F261" s="111">
        <v>78300</v>
      </c>
      <c r="H261" s="111">
        <f t="shared" si="11"/>
        <v>78300</v>
      </c>
    </row>
    <row r="262" spans="1:8">
      <c r="A262" s="108">
        <v>155</v>
      </c>
      <c r="B262" s="108" t="s">
        <v>1462</v>
      </c>
      <c r="E262" s="108" t="s">
        <v>1513</v>
      </c>
      <c r="F262" s="111">
        <v>48000</v>
      </c>
      <c r="H262" s="111">
        <f t="shared" si="11"/>
        <v>48000</v>
      </c>
    </row>
    <row r="263" spans="1:8">
      <c r="A263" s="108">
        <v>156</v>
      </c>
      <c r="B263" s="108" t="s">
        <v>1515</v>
      </c>
      <c r="E263" s="108" t="s">
        <v>1516</v>
      </c>
      <c r="F263" s="111">
        <v>54480</v>
      </c>
      <c r="H263" s="111">
        <f t="shared" si="11"/>
        <v>54480</v>
      </c>
    </row>
    <row r="264" spans="1:8">
      <c r="A264" s="108">
        <v>157</v>
      </c>
      <c r="B264" s="108" t="s">
        <v>1350</v>
      </c>
      <c r="E264" s="108" t="s">
        <v>1517</v>
      </c>
      <c r="F264" s="111">
        <v>364000</v>
      </c>
      <c r="H264" s="111">
        <f t="shared" si="11"/>
        <v>364000</v>
      </c>
    </row>
    <row r="265" spans="1:8">
      <c r="A265" s="108">
        <v>158</v>
      </c>
      <c r="B265" s="108" t="s">
        <v>1515</v>
      </c>
      <c r="E265" s="108" t="s">
        <v>1518</v>
      </c>
      <c r="F265" s="111">
        <v>46160</v>
      </c>
      <c r="H265" s="111">
        <f t="shared" si="11"/>
        <v>46160</v>
      </c>
    </row>
    <row r="266" spans="1:8">
      <c r="A266" s="108">
        <v>159</v>
      </c>
      <c r="B266" s="108" t="s">
        <v>1510</v>
      </c>
      <c r="E266" s="108" t="s">
        <v>1519</v>
      </c>
      <c r="F266" s="111">
        <v>43030</v>
      </c>
      <c r="H266" s="111">
        <f t="shared" si="11"/>
        <v>43030</v>
      </c>
    </row>
    <row r="267" spans="1:8">
      <c r="A267" s="108">
        <v>160</v>
      </c>
      <c r="B267" s="108" t="s">
        <v>1027</v>
      </c>
      <c r="E267" s="108" t="s">
        <v>1513</v>
      </c>
      <c r="F267" s="111">
        <v>27500</v>
      </c>
      <c r="H267" s="111">
        <f t="shared" si="11"/>
        <v>27500</v>
      </c>
    </row>
    <row r="268" spans="1:8">
      <c r="A268" s="108">
        <v>161</v>
      </c>
      <c r="B268" s="108" t="s">
        <v>1027</v>
      </c>
      <c r="E268" s="108" t="s">
        <v>1520</v>
      </c>
      <c r="F268" s="111">
        <v>40000</v>
      </c>
      <c r="H268" s="111">
        <f t="shared" si="11"/>
        <v>40000</v>
      </c>
    </row>
    <row r="269" spans="1:8">
      <c r="A269" s="108">
        <v>162</v>
      </c>
      <c r="B269" s="108" t="s">
        <v>1027</v>
      </c>
      <c r="E269" s="108" t="s">
        <v>1521</v>
      </c>
      <c r="F269" s="111">
        <v>39750</v>
      </c>
      <c r="H269" s="111">
        <f t="shared" si="11"/>
        <v>39750</v>
      </c>
    </row>
    <row r="270" spans="1:8">
      <c r="A270" s="108">
        <v>163</v>
      </c>
      <c r="B270" s="108" t="s">
        <v>1507</v>
      </c>
      <c r="E270" s="108" t="s">
        <v>1504</v>
      </c>
      <c r="F270" s="111">
        <v>13700</v>
      </c>
      <c r="H270" s="111">
        <f t="shared" si="11"/>
        <v>13700</v>
      </c>
    </row>
    <row r="271" spans="1:8">
      <c r="A271" s="108">
        <v>164</v>
      </c>
      <c r="B271" s="108" t="s">
        <v>1522</v>
      </c>
      <c r="E271" s="108" t="s">
        <v>1523</v>
      </c>
      <c r="F271" s="111">
        <v>175200</v>
      </c>
      <c r="H271" s="111">
        <f t="shared" si="11"/>
        <v>175200</v>
      </c>
    </row>
    <row r="272" spans="1:8">
      <c r="A272" s="108">
        <v>165</v>
      </c>
      <c r="B272" s="108" t="s">
        <v>1522</v>
      </c>
      <c r="E272" s="108" t="s">
        <v>1524</v>
      </c>
      <c r="F272" s="111">
        <v>175200</v>
      </c>
      <c r="H272" s="111">
        <f t="shared" si="11"/>
        <v>175200</v>
      </c>
    </row>
    <row r="273" spans="1:8">
      <c r="A273" s="108">
        <v>166</v>
      </c>
      <c r="B273" s="108" t="s">
        <v>1525</v>
      </c>
      <c r="E273" s="108" t="s">
        <v>1526</v>
      </c>
      <c r="F273" s="111">
        <v>117000</v>
      </c>
      <c r="H273" s="111">
        <f t="shared" si="11"/>
        <v>117000</v>
      </c>
    </row>
    <row r="274" spans="1:8">
      <c r="A274" s="108">
        <v>167</v>
      </c>
      <c r="B274" s="108" t="s">
        <v>1259</v>
      </c>
      <c r="E274" s="108" t="s">
        <v>1527</v>
      </c>
      <c r="F274" s="111">
        <v>900000</v>
      </c>
      <c r="H274" s="111">
        <f t="shared" si="11"/>
        <v>900000</v>
      </c>
    </row>
    <row r="275" spans="1:8">
      <c r="A275" s="108">
        <v>168</v>
      </c>
      <c r="B275" s="108" t="s">
        <v>1500</v>
      </c>
      <c r="E275" s="108" t="s">
        <v>1528</v>
      </c>
      <c r="F275" s="111">
        <v>74000</v>
      </c>
      <c r="H275" s="111">
        <f t="shared" si="11"/>
        <v>74000</v>
      </c>
    </row>
    <row r="276" spans="1:8">
      <c r="A276" s="108">
        <v>169</v>
      </c>
      <c r="B276" s="108" t="s">
        <v>1529</v>
      </c>
      <c r="E276" s="108" t="s">
        <v>1530</v>
      </c>
      <c r="F276" s="111">
        <v>243000</v>
      </c>
      <c r="H276" s="111">
        <f t="shared" si="11"/>
        <v>243000</v>
      </c>
    </row>
    <row r="277" spans="1:8">
      <c r="A277" s="108">
        <v>170</v>
      </c>
      <c r="B277" s="108" t="s">
        <v>1259</v>
      </c>
      <c r="E277" s="108" t="s">
        <v>1531</v>
      </c>
      <c r="F277" s="111">
        <v>519715</v>
      </c>
      <c r="H277" s="111">
        <f t="shared" si="11"/>
        <v>519715</v>
      </c>
    </row>
    <row r="278" spans="1:8">
      <c r="A278" s="108">
        <v>171</v>
      </c>
      <c r="B278" s="108" t="s">
        <v>1259</v>
      </c>
      <c r="E278" s="108" t="s">
        <v>1532</v>
      </c>
      <c r="F278" s="111">
        <v>949360</v>
      </c>
      <c r="H278" s="111">
        <f t="shared" si="11"/>
        <v>949360</v>
      </c>
    </row>
    <row r="279" spans="1:8">
      <c r="A279" s="108">
        <v>172</v>
      </c>
      <c r="B279" s="108" t="s">
        <v>1072</v>
      </c>
      <c r="E279" s="108" t="s">
        <v>1533</v>
      </c>
      <c r="F279" s="111">
        <v>789600</v>
      </c>
      <c r="H279" s="111">
        <f t="shared" si="11"/>
        <v>789600</v>
      </c>
    </row>
    <row r="280" spans="1:8">
      <c r="A280" s="108">
        <v>173</v>
      </c>
      <c r="B280" s="108" t="s">
        <v>1534</v>
      </c>
      <c r="E280" s="108" t="s">
        <v>1535</v>
      </c>
      <c r="F280" s="111">
        <v>480620</v>
      </c>
      <c r="H280" s="111">
        <f t="shared" si="11"/>
        <v>480620</v>
      </c>
    </row>
    <row r="281" spans="1:8">
      <c r="A281" s="108">
        <v>174</v>
      </c>
      <c r="B281" s="108" t="s">
        <v>1536</v>
      </c>
      <c r="E281" s="108" t="s">
        <v>1537</v>
      </c>
      <c r="F281" s="111">
        <v>39630</v>
      </c>
      <c r="H281" s="111">
        <f t="shared" si="11"/>
        <v>39630</v>
      </c>
    </row>
    <row r="282" spans="1:8">
      <c r="A282" s="108">
        <v>175</v>
      </c>
      <c r="B282" s="108" t="s">
        <v>1534</v>
      </c>
      <c r="E282" s="108" t="s">
        <v>1538</v>
      </c>
      <c r="F282" s="111">
        <v>595000</v>
      </c>
      <c r="H282" s="111">
        <f t="shared" ref="H282:H309" si="12">F282-G282</f>
        <v>595000</v>
      </c>
    </row>
    <row r="283" spans="1:8">
      <c r="A283" s="108">
        <v>176</v>
      </c>
      <c r="B283" s="108" t="s">
        <v>1259</v>
      </c>
      <c r="E283" s="108" t="s">
        <v>1539</v>
      </c>
      <c r="F283" s="111">
        <v>1000700</v>
      </c>
      <c r="H283" s="111">
        <f t="shared" si="12"/>
        <v>1000700</v>
      </c>
    </row>
    <row r="284" spans="1:8">
      <c r="A284" s="108">
        <v>177</v>
      </c>
      <c r="B284" s="108" t="s">
        <v>1540</v>
      </c>
      <c r="E284" s="108" t="s">
        <v>1541</v>
      </c>
      <c r="F284" s="111">
        <v>406000</v>
      </c>
      <c r="H284" s="111">
        <f t="shared" si="12"/>
        <v>406000</v>
      </c>
    </row>
    <row r="285" spans="1:8">
      <c r="A285" s="108">
        <v>178</v>
      </c>
      <c r="B285" s="108" t="s">
        <v>1462</v>
      </c>
      <c r="E285" s="108" t="s">
        <v>1542</v>
      </c>
      <c r="F285" s="111">
        <v>36000</v>
      </c>
      <c r="H285" s="111">
        <f t="shared" si="12"/>
        <v>36000</v>
      </c>
    </row>
    <row r="286" spans="1:8">
      <c r="A286" s="108">
        <v>179</v>
      </c>
      <c r="B286" s="108" t="s">
        <v>1536</v>
      </c>
      <c r="E286" s="108" t="s">
        <v>1543</v>
      </c>
      <c r="F286" s="111">
        <v>44100</v>
      </c>
      <c r="H286" s="111">
        <f t="shared" si="12"/>
        <v>44100</v>
      </c>
    </row>
    <row r="287" spans="1:8">
      <c r="A287" s="108">
        <v>180</v>
      </c>
      <c r="B287" s="108" t="s">
        <v>1522</v>
      </c>
      <c r="E287" s="108" t="s">
        <v>1544</v>
      </c>
      <c r="F287" s="111">
        <v>175200</v>
      </c>
      <c r="H287" s="111">
        <f t="shared" si="12"/>
        <v>175200</v>
      </c>
    </row>
    <row r="288" spans="1:8">
      <c r="A288" s="108">
        <v>181</v>
      </c>
      <c r="B288" s="108" t="s">
        <v>1522</v>
      </c>
      <c r="E288" s="108" t="s">
        <v>1545</v>
      </c>
      <c r="F288" s="111">
        <v>175200</v>
      </c>
      <c r="H288" s="111">
        <f t="shared" si="12"/>
        <v>175200</v>
      </c>
    </row>
    <row r="289" spans="1:8">
      <c r="A289" s="108">
        <v>182</v>
      </c>
      <c r="B289" s="108" t="s">
        <v>1439</v>
      </c>
      <c r="E289" s="108" t="s">
        <v>1546</v>
      </c>
      <c r="F289" s="111">
        <v>338555</v>
      </c>
      <c r="H289" s="111">
        <f t="shared" si="12"/>
        <v>338555</v>
      </c>
    </row>
    <row r="290" spans="1:8">
      <c r="A290" s="108">
        <v>183</v>
      </c>
      <c r="B290" s="108" t="s">
        <v>1515</v>
      </c>
      <c r="E290" s="108" t="s">
        <v>1547</v>
      </c>
      <c r="F290" s="111">
        <v>45610</v>
      </c>
      <c r="H290" s="111">
        <f t="shared" si="12"/>
        <v>45610</v>
      </c>
    </row>
    <row r="291" spans="1:8">
      <c r="A291" s="108">
        <v>184</v>
      </c>
      <c r="B291" s="108" t="s">
        <v>1027</v>
      </c>
      <c r="E291" s="108" t="s">
        <v>1548</v>
      </c>
      <c r="F291" s="111">
        <v>27600</v>
      </c>
      <c r="H291" s="111">
        <f t="shared" si="12"/>
        <v>27600</v>
      </c>
    </row>
    <row r="292" spans="1:8">
      <c r="A292" s="108">
        <v>185</v>
      </c>
      <c r="B292" s="108" t="s">
        <v>1510</v>
      </c>
      <c r="C292" s="108" t="s">
        <v>1549</v>
      </c>
      <c r="E292" s="108" t="s">
        <v>1550</v>
      </c>
      <c r="F292" s="111">
        <v>56730</v>
      </c>
      <c r="H292" s="111">
        <f t="shared" si="12"/>
        <v>56730</v>
      </c>
    </row>
    <row r="293" spans="1:8">
      <c r="A293" s="108">
        <v>186</v>
      </c>
      <c r="B293" s="108" t="s">
        <v>1540</v>
      </c>
      <c r="C293" s="108" t="s">
        <v>1551</v>
      </c>
      <c r="E293" s="108" t="s">
        <v>1552</v>
      </c>
      <c r="F293" s="111">
        <v>30976</v>
      </c>
      <c r="H293" s="111">
        <f t="shared" si="12"/>
        <v>30976</v>
      </c>
    </row>
    <row r="294" spans="1:8">
      <c r="A294" s="108">
        <v>187</v>
      </c>
      <c r="B294" s="108" t="s">
        <v>1259</v>
      </c>
      <c r="C294" s="108" t="s">
        <v>1553</v>
      </c>
      <c r="E294" s="108" t="s">
        <v>1554</v>
      </c>
      <c r="F294" s="111">
        <v>76800</v>
      </c>
      <c r="H294" s="111">
        <f t="shared" si="12"/>
        <v>76800</v>
      </c>
    </row>
    <row r="295" spans="1:8">
      <c r="A295" s="108">
        <v>188</v>
      </c>
      <c r="B295" s="108" t="s">
        <v>1507</v>
      </c>
      <c r="C295" s="108" t="s">
        <v>1555</v>
      </c>
      <c r="E295" s="108" t="s">
        <v>1556</v>
      </c>
      <c r="F295" s="111">
        <v>23100</v>
      </c>
      <c r="H295" s="111">
        <f t="shared" si="12"/>
        <v>23100</v>
      </c>
    </row>
    <row r="296" spans="1:8">
      <c r="A296" s="108">
        <v>189</v>
      </c>
      <c r="B296" s="108" t="s">
        <v>1557</v>
      </c>
      <c r="C296" s="108" t="s">
        <v>1558</v>
      </c>
      <c r="E296" s="108" t="s">
        <v>1559</v>
      </c>
      <c r="F296" s="111">
        <v>350000</v>
      </c>
      <c r="H296" s="111">
        <f t="shared" si="12"/>
        <v>350000</v>
      </c>
    </row>
    <row r="297" spans="1:8">
      <c r="A297" s="108">
        <v>190</v>
      </c>
      <c r="B297" s="108" t="s">
        <v>1557</v>
      </c>
      <c r="C297" s="108" t="s">
        <v>1560</v>
      </c>
      <c r="E297" s="108" t="s">
        <v>1561</v>
      </c>
      <c r="F297" s="111">
        <v>412000</v>
      </c>
      <c r="H297" s="111">
        <f t="shared" si="12"/>
        <v>412000</v>
      </c>
    </row>
    <row r="298" spans="1:8">
      <c r="A298" s="108">
        <v>191</v>
      </c>
      <c r="B298" s="108" t="s">
        <v>1562</v>
      </c>
      <c r="C298" s="108" t="s">
        <v>1563</v>
      </c>
      <c r="E298" s="108" t="s">
        <v>1564</v>
      </c>
      <c r="F298" s="111">
        <v>280944</v>
      </c>
      <c r="H298" s="111">
        <f t="shared" si="12"/>
        <v>280944</v>
      </c>
    </row>
    <row r="299" spans="1:8">
      <c r="A299" s="108">
        <v>192</v>
      </c>
      <c r="B299" s="108" t="s">
        <v>1565</v>
      </c>
      <c r="C299" s="108" t="s">
        <v>1566</v>
      </c>
      <c r="E299" s="108" t="s">
        <v>1567</v>
      </c>
      <c r="F299" s="111">
        <v>183158</v>
      </c>
      <c r="H299" s="111">
        <f t="shared" si="12"/>
        <v>183158</v>
      </c>
    </row>
    <row r="300" spans="1:8">
      <c r="A300" s="108">
        <v>193</v>
      </c>
      <c r="B300" s="108" t="s">
        <v>1568</v>
      </c>
      <c r="C300" s="108" t="s">
        <v>1569</v>
      </c>
      <c r="E300" s="108" t="s">
        <v>1570</v>
      </c>
      <c r="F300" s="111">
        <v>180625</v>
      </c>
      <c r="H300" s="111">
        <f t="shared" si="12"/>
        <v>180625</v>
      </c>
    </row>
    <row r="301" spans="1:8">
      <c r="A301" s="108">
        <v>194</v>
      </c>
      <c r="B301" s="108" t="s">
        <v>1568</v>
      </c>
      <c r="C301" s="108" t="s">
        <v>1571</v>
      </c>
      <c r="E301" s="108" t="s">
        <v>1572</v>
      </c>
      <c r="F301" s="111">
        <v>229000</v>
      </c>
      <c r="H301" s="111">
        <f t="shared" si="12"/>
        <v>229000</v>
      </c>
    </row>
    <row r="302" spans="1:8">
      <c r="A302" s="108">
        <v>195</v>
      </c>
      <c r="B302" s="108" t="s">
        <v>1348</v>
      </c>
      <c r="C302" s="108" t="s">
        <v>1573</v>
      </c>
      <c r="E302" s="108" t="s">
        <v>1574</v>
      </c>
      <c r="F302" s="111">
        <v>309486</v>
      </c>
      <c r="H302" s="111">
        <f t="shared" si="12"/>
        <v>309486</v>
      </c>
    </row>
    <row r="303" spans="1:8">
      <c r="A303" s="108">
        <v>196</v>
      </c>
      <c r="B303" s="108" t="s">
        <v>1568</v>
      </c>
      <c r="C303" s="108" t="s">
        <v>1575</v>
      </c>
      <c r="E303" s="108" t="s">
        <v>1576</v>
      </c>
      <c r="F303" s="111">
        <v>245689.65</v>
      </c>
      <c r="H303" s="111">
        <f t="shared" si="12"/>
        <v>245689.65</v>
      </c>
    </row>
    <row r="304" spans="1:8">
      <c r="A304" s="108">
        <v>197</v>
      </c>
      <c r="B304" s="108" t="s">
        <v>1348</v>
      </c>
      <c r="C304" s="108" t="s">
        <v>1577</v>
      </c>
      <c r="E304" s="108" t="s">
        <v>1578</v>
      </c>
      <c r="F304" s="111">
        <v>179596</v>
      </c>
      <c r="H304" s="111">
        <f t="shared" si="12"/>
        <v>179596</v>
      </c>
    </row>
    <row r="305" spans="1:10">
      <c r="A305" s="108">
        <v>198</v>
      </c>
      <c r="B305" s="108" t="s">
        <v>1579</v>
      </c>
      <c r="C305" s="108" t="s">
        <v>1580</v>
      </c>
      <c r="E305" s="108" t="s">
        <v>1581</v>
      </c>
      <c r="F305" s="111">
        <v>199200</v>
      </c>
      <c r="H305" s="111">
        <f t="shared" si="12"/>
        <v>199200</v>
      </c>
    </row>
    <row r="306" spans="1:10">
      <c r="A306" s="108">
        <v>199</v>
      </c>
      <c r="B306" s="108" t="s">
        <v>1582</v>
      </c>
      <c r="C306" s="108" t="s">
        <v>1571</v>
      </c>
      <c r="E306" s="108" t="s">
        <v>1583</v>
      </c>
      <c r="F306" s="111">
        <v>162807</v>
      </c>
      <c r="H306" s="111">
        <f t="shared" si="12"/>
        <v>162807</v>
      </c>
    </row>
    <row r="307" spans="1:10">
      <c r="A307" s="108">
        <v>200</v>
      </c>
      <c r="B307" s="108" t="s">
        <v>1584</v>
      </c>
      <c r="C307" s="108" t="s">
        <v>1585</v>
      </c>
      <c r="E307" s="108" t="s">
        <v>1586</v>
      </c>
      <c r="F307" s="111">
        <v>357400</v>
      </c>
      <c r="H307" s="111">
        <f t="shared" si="12"/>
        <v>357400</v>
      </c>
    </row>
    <row r="308" spans="1:10">
      <c r="A308" s="108">
        <v>201</v>
      </c>
      <c r="B308" s="108" t="s">
        <v>1587</v>
      </c>
      <c r="E308" s="108" t="s">
        <v>1588</v>
      </c>
      <c r="F308" s="111">
        <v>319985</v>
      </c>
      <c r="H308" s="111">
        <f t="shared" si="12"/>
        <v>319985</v>
      </c>
    </row>
    <row r="309" spans="1:10">
      <c r="A309" s="108">
        <v>202</v>
      </c>
      <c r="B309" s="108" t="s">
        <v>1589</v>
      </c>
      <c r="E309" s="108" t="s">
        <v>1590</v>
      </c>
      <c r="F309" s="111">
        <v>481959</v>
      </c>
      <c r="H309" s="111">
        <f t="shared" si="12"/>
        <v>481959</v>
      </c>
    </row>
    <row r="310" spans="1:10">
      <c r="A310" s="105"/>
      <c r="B310" s="105"/>
      <c r="C310" s="105"/>
      <c r="D310" s="106"/>
      <c r="E310" s="105"/>
      <c r="F310" s="107">
        <f>SUM(F108:F309)</f>
        <v>210708044.73999998</v>
      </c>
      <c r="G310" s="107">
        <f t="shared" ref="G310:H310" si="13">SUM(G108:G309)</f>
        <v>125000000</v>
      </c>
      <c r="H310" s="107">
        <f t="shared" si="13"/>
        <v>85708044.74000001</v>
      </c>
    </row>
    <row r="311" spans="1:10" s="105" customFormat="1">
      <c r="A311" s="75" t="s">
        <v>1126</v>
      </c>
      <c r="B311" s="75" t="s">
        <v>1124</v>
      </c>
      <c r="C311" s="75"/>
      <c r="D311" s="112"/>
      <c r="E311" s="75" t="s">
        <v>1124</v>
      </c>
      <c r="F311" s="113">
        <f>F310</f>
        <v>210708044.73999998</v>
      </c>
      <c r="G311" s="113">
        <f t="shared" ref="G311:H311" si="14">G310</f>
        <v>125000000</v>
      </c>
      <c r="H311" s="113">
        <f t="shared" si="14"/>
        <v>85708044.74000001</v>
      </c>
      <c r="I311" s="108"/>
      <c r="J311" s="122"/>
    </row>
    <row r="312" spans="1:10">
      <c r="A312" s="829" t="s">
        <v>1591</v>
      </c>
      <c r="B312" s="830"/>
      <c r="C312" s="830"/>
      <c r="D312" s="830"/>
      <c r="E312" s="830"/>
      <c r="F312" s="830"/>
      <c r="G312" s="830"/>
      <c r="H312" s="831"/>
    </row>
    <row r="313" spans="1:10">
      <c r="A313" s="114"/>
      <c r="B313" s="115" t="s">
        <v>1293</v>
      </c>
      <c r="C313" s="116"/>
      <c r="D313" s="116"/>
      <c r="E313" s="116"/>
      <c r="F313" s="116"/>
      <c r="G313" s="116"/>
      <c r="H313" s="117"/>
    </row>
    <row r="314" spans="1:10">
      <c r="A314" s="108">
        <v>1</v>
      </c>
      <c r="B314" s="108" t="s">
        <v>1592</v>
      </c>
      <c r="E314" s="108" t="s">
        <v>1593</v>
      </c>
      <c r="F314" s="111">
        <v>53000000</v>
      </c>
      <c r="H314" s="111">
        <f>F314-G314</f>
        <v>53000000</v>
      </c>
    </row>
    <row r="315" spans="1:10">
      <c r="A315" s="108">
        <v>2</v>
      </c>
      <c r="B315" s="108" t="s">
        <v>1594</v>
      </c>
      <c r="E315" s="108" t="s">
        <v>1595</v>
      </c>
      <c r="F315" s="111">
        <v>0</v>
      </c>
      <c r="G315" s="111">
        <v>0</v>
      </c>
      <c r="H315" s="111">
        <f t="shared" ref="H315:H325" si="15">F315-G315</f>
        <v>0</v>
      </c>
    </row>
    <row r="316" spans="1:10">
      <c r="A316" s="108">
        <v>3</v>
      </c>
      <c r="B316" s="108" t="s">
        <v>1596</v>
      </c>
      <c r="E316" s="108" t="s">
        <v>1595</v>
      </c>
      <c r="F316" s="111">
        <v>0</v>
      </c>
      <c r="G316" s="111">
        <v>0</v>
      </c>
      <c r="H316" s="111">
        <f t="shared" si="15"/>
        <v>0</v>
      </c>
    </row>
    <row r="317" spans="1:10">
      <c r="A317" s="108">
        <v>4</v>
      </c>
      <c r="B317" s="108" t="s">
        <v>1597</v>
      </c>
      <c r="E317" s="108" t="s">
        <v>1598</v>
      </c>
      <c r="F317" s="111">
        <v>0</v>
      </c>
      <c r="G317" s="111">
        <v>0</v>
      </c>
      <c r="H317" s="111">
        <f t="shared" si="15"/>
        <v>0</v>
      </c>
    </row>
    <row r="318" spans="1:10">
      <c r="A318" s="108">
        <v>5</v>
      </c>
      <c r="B318" s="108" t="s">
        <v>1599</v>
      </c>
      <c r="E318" s="108" t="s">
        <v>1598</v>
      </c>
      <c r="F318" s="111">
        <v>0</v>
      </c>
      <c r="G318" s="111">
        <v>0</v>
      </c>
      <c r="H318" s="111">
        <f t="shared" si="15"/>
        <v>0</v>
      </c>
    </row>
    <row r="319" spans="1:10">
      <c r="A319" s="108">
        <v>6</v>
      </c>
      <c r="B319" s="108" t="s">
        <v>1600</v>
      </c>
      <c r="E319" s="108" t="s">
        <v>1601</v>
      </c>
      <c r="F319" s="111">
        <v>2304542.88</v>
      </c>
      <c r="H319" s="111">
        <f t="shared" si="15"/>
        <v>2304542.88</v>
      </c>
    </row>
    <row r="320" spans="1:10">
      <c r="A320" s="108">
        <v>7</v>
      </c>
      <c r="B320" s="108" t="s">
        <v>1602</v>
      </c>
      <c r="E320" s="108" t="s">
        <v>1603</v>
      </c>
      <c r="F320" s="111">
        <v>0</v>
      </c>
      <c r="G320" s="111">
        <v>0</v>
      </c>
      <c r="H320" s="111">
        <f t="shared" si="15"/>
        <v>0</v>
      </c>
    </row>
    <row r="321" spans="1:9">
      <c r="A321" s="108">
        <v>8</v>
      </c>
      <c r="B321" s="108" t="s">
        <v>1604</v>
      </c>
      <c r="E321" s="108" t="s">
        <v>1603</v>
      </c>
      <c r="F321" s="111">
        <v>0</v>
      </c>
      <c r="G321" s="111">
        <v>0</v>
      </c>
      <c r="H321" s="111">
        <f t="shared" si="15"/>
        <v>0</v>
      </c>
    </row>
    <row r="322" spans="1:9">
      <c r="A322" s="108">
        <v>9</v>
      </c>
      <c r="B322" s="108" t="s">
        <v>1605</v>
      </c>
      <c r="E322" s="108" t="s">
        <v>1603</v>
      </c>
      <c r="F322" s="111">
        <v>0</v>
      </c>
      <c r="G322" s="111">
        <v>0</v>
      </c>
      <c r="H322" s="111">
        <f t="shared" si="15"/>
        <v>0</v>
      </c>
    </row>
    <row r="323" spans="1:9">
      <c r="A323" s="108">
        <v>10</v>
      </c>
      <c r="B323" s="108" t="s">
        <v>1606</v>
      </c>
      <c r="E323" s="108" t="s">
        <v>1598</v>
      </c>
      <c r="F323" s="111">
        <v>0</v>
      </c>
      <c r="G323" s="111">
        <v>0</v>
      </c>
      <c r="H323" s="111">
        <f t="shared" si="15"/>
        <v>0</v>
      </c>
    </row>
    <row r="324" spans="1:9">
      <c r="A324" s="108">
        <v>11</v>
      </c>
      <c r="B324" s="108" t="s">
        <v>1607</v>
      </c>
      <c r="E324" s="108" t="s">
        <v>1598</v>
      </c>
      <c r="F324" s="111">
        <v>386500</v>
      </c>
      <c r="H324" s="111">
        <f t="shared" si="15"/>
        <v>386500</v>
      </c>
    </row>
    <row r="325" spans="1:9">
      <c r="A325" s="108">
        <v>12</v>
      </c>
      <c r="B325" s="108" t="s">
        <v>1608</v>
      </c>
      <c r="E325" s="108" t="s">
        <v>1598</v>
      </c>
      <c r="F325" s="111">
        <v>0</v>
      </c>
      <c r="G325" s="111">
        <v>0</v>
      </c>
      <c r="H325" s="111">
        <f t="shared" si="15"/>
        <v>0</v>
      </c>
    </row>
    <row r="326" spans="1:9">
      <c r="A326" s="108">
        <v>13</v>
      </c>
      <c r="B326" s="108" t="s">
        <v>1609</v>
      </c>
      <c r="E326" s="108" t="s">
        <v>1598</v>
      </c>
      <c r="F326" s="111">
        <v>156611</v>
      </c>
      <c r="H326" s="111">
        <f>F326-G326</f>
        <v>156611</v>
      </c>
    </row>
    <row r="327" spans="1:9" s="124" customFormat="1">
      <c r="A327" s="118" t="s">
        <v>1126</v>
      </c>
      <c r="B327" s="118" t="s">
        <v>1124</v>
      </c>
      <c r="C327" s="118"/>
      <c r="D327" s="123"/>
      <c r="E327" s="118" t="s">
        <v>1124</v>
      </c>
      <c r="F327" s="113">
        <f>SUM(F314:F326)</f>
        <v>55847653.880000003</v>
      </c>
      <c r="G327" s="113">
        <f t="shared" ref="G327:H327" si="16">SUM(G314:G326)</f>
        <v>0</v>
      </c>
      <c r="H327" s="113">
        <f t="shared" si="16"/>
        <v>55847653.880000003</v>
      </c>
      <c r="I327" s="108"/>
    </row>
    <row r="328" spans="1:9">
      <c r="A328" s="829" t="s">
        <v>1610</v>
      </c>
      <c r="B328" s="830"/>
      <c r="C328" s="830"/>
      <c r="D328" s="830"/>
      <c r="E328" s="830"/>
      <c r="F328" s="830"/>
      <c r="G328" s="830"/>
      <c r="H328" s="831"/>
    </row>
    <row r="329" spans="1:9">
      <c r="A329" s="114"/>
      <c r="B329" s="115" t="s">
        <v>1293</v>
      </c>
      <c r="C329" s="116"/>
      <c r="D329" s="116"/>
      <c r="E329" s="116"/>
      <c r="F329" s="116"/>
      <c r="G329" s="116"/>
      <c r="H329" s="117"/>
    </row>
    <row r="330" spans="1:9">
      <c r="A330" s="108">
        <v>1</v>
      </c>
      <c r="B330" s="108" t="s">
        <v>1613</v>
      </c>
      <c r="C330" s="108">
        <v>3919685</v>
      </c>
      <c r="D330" s="109">
        <v>45251</v>
      </c>
      <c r="E330" s="108" t="s">
        <v>1614</v>
      </c>
      <c r="F330" s="111">
        <v>644970</v>
      </c>
      <c r="G330" s="111">
        <v>644970</v>
      </c>
      <c r="H330" s="111">
        <f t="shared" ref="H330:H359" si="17">F330-G330</f>
        <v>0</v>
      </c>
    </row>
    <row r="331" spans="1:9">
      <c r="A331" s="108">
        <v>2</v>
      </c>
      <c r="B331" s="108" t="s">
        <v>1116</v>
      </c>
      <c r="C331" s="108" t="s">
        <v>1615</v>
      </c>
      <c r="D331" s="109" t="s">
        <v>1616</v>
      </c>
      <c r="E331" s="108" t="s">
        <v>1617</v>
      </c>
      <c r="F331" s="111">
        <v>38580</v>
      </c>
      <c r="G331" s="111">
        <v>0</v>
      </c>
      <c r="H331" s="111">
        <f t="shared" si="17"/>
        <v>38580</v>
      </c>
    </row>
    <row r="332" spans="1:9">
      <c r="A332" s="108">
        <v>3</v>
      </c>
      <c r="B332" s="108" t="s">
        <v>1059</v>
      </c>
      <c r="C332" s="108" t="s">
        <v>1618</v>
      </c>
      <c r="D332" s="109">
        <v>45074</v>
      </c>
      <c r="E332" s="108" t="s">
        <v>1619</v>
      </c>
      <c r="F332" s="111">
        <v>251130</v>
      </c>
      <c r="G332" s="111">
        <v>251130</v>
      </c>
      <c r="H332" s="111">
        <f t="shared" si="17"/>
        <v>0</v>
      </c>
    </row>
    <row r="333" spans="1:9">
      <c r="A333" s="108">
        <v>4</v>
      </c>
      <c r="B333" s="108" t="s">
        <v>1620</v>
      </c>
      <c r="C333" s="108">
        <v>2195137</v>
      </c>
      <c r="D333" s="109">
        <v>45303</v>
      </c>
      <c r="E333" s="108" t="s">
        <v>1621</v>
      </c>
      <c r="F333" s="111">
        <v>30000</v>
      </c>
      <c r="G333" s="111">
        <v>30000</v>
      </c>
      <c r="H333" s="111">
        <f t="shared" si="17"/>
        <v>0</v>
      </c>
    </row>
    <row r="334" spans="1:9">
      <c r="A334" s="108">
        <v>5</v>
      </c>
      <c r="B334" s="108" t="s">
        <v>1296</v>
      </c>
      <c r="C334" s="108" t="s">
        <v>1622</v>
      </c>
      <c r="D334" s="109" t="s">
        <v>1623</v>
      </c>
      <c r="E334" s="108" t="s">
        <v>1624</v>
      </c>
      <c r="F334" s="111">
        <v>31740</v>
      </c>
      <c r="G334" s="111">
        <v>0</v>
      </c>
      <c r="H334" s="111">
        <f t="shared" si="17"/>
        <v>31740</v>
      </c>
    </row>
    <row r="335" spans="1:9">
      <c r="A335" s="108">
        <v>6</v>
      </c>
      <c r="B335" s="108" t="s">
        <v>1231</v>
      </c>
      <c r="C335" s="108">
        <v>2195095</v>
      </c>
      <c r="D335" s="109">
        <v>45208</v>
      </c>
      <c r="E335" s="108" t="s">
        <v>1625</v>
      </c>
      <c r="F335" s="111">
        <v>30100</v>
      </c>
      <c r="G335" s="111">
        <v>30100</v>
      </c>
      <c r="H335" s="111">
        <f t="shared" si="17"/>
        <v>0</v>
      </c>
    </row>
    <row r="336" spans="1:9">
      <c r="A336" s="108">
        <v>7</v>
      </c>
      <c r="B336" s="108" t="s">
        <v>1626</v>
      </c>
      <c r="C336" s="108">
        <v>3919697</v>
      </c>
      <c r="D336" s="109">
        <v>45363</v>
      </c>
      <c r="E336" s="108" t="s">
        <v>1627</v>
      </c>
      <c r="F336" s="111">
        <v>234000</v>
      </c>
      <c r="G336" s="111">
        <v>234000</v>
      </c>
      <c r="H336" s="111">
        <f t="shared" si="17"/>
        <v>0</v>
      </c>
    </row>
    <row r="337" spans="1:8">
      <c r="A337" s="108">
        <v>8</v>
      </c>
      <c r="B337" s="108" t="s">
        <v>1608</v>
      </c>
      <c r="C337" s="108" t="s">
        <v>1628</v>
      </c>
      <c r="D337" s="109">
        <v>45304</v>
      </c>
      <c r="E337" s="108" t="s">
        <v>1629</v>
      </c>
      <c r="F337" s="111">
        <v>282020</v>
      </c>
      <c r="G337" s="111">
        <v>282020</v>
      </c>
      <c r="H337" s="111">
        <f t="shared" si="17"/>
        <v>0</v>
      </c>
    </row>
    <row r="338" spans="1:8">
      <c r="A338" s="108">
        <v>9</v>
      </c>
      <c r="B338" s="108" t="s">
        <v>1613</v>
      </c>
      <c r="C338" s="108" t="s">
        <v>1630</v>
      </c>
      <c r="D338" s="109" t="s">
        <v>1631</v>
      </c>
      <c r="E338" s="108" t="s">
        <v>1624</v>
      </c>
      <c r="F338" s="111">
        <v>89380</v>
      </c>
      <c r="G338" s="111">
        <v>0</v>
      </c>
      <c r="H338" s="111">
        <f t="shared" si="17"/>
        <v>89380</v>
      </c>
    </row>
    <row r="339" spans="1:8">
      <c r="A339" s="108">
        <v>10</v>
      </c>
      <c r="B339" s="108" t="s">
        <v>1632</v>
      </c>
      <c r="C339" s="108">
        <v>3919699</v>
      </c>
      <c r="D339" s="109">
        <v>45377</v>
      </c>
      <c r="E339" s="108" t="s">
        <v>1629</v>
      </c>
      <c r="F339" s="111">
        <v>237500</v>
      </c>
      <c r="G339" s="111">
        <v>237500</v>
      </c>
      <c r="H339" s="111">
        <f t="shared" si="17"/>
        <v>0</v>
      </c>
    </row>
    <row r="340" spans="1:8">
      <c r="A340" s="108">
        <v>11</v>
      </c>
      <c r="B340" s="108" t="s">
        <v>1633</v>
      </c>
      <c r="C340" s="108">
        <v>2195141</v>
      </c>
      <c r="D340" s="109">
        <v>45244</v>
      </c>
      <c r="E340" s="108" t="s">
        <v>1634</v>
      </c>
      <c r="F340" s="111">
        <v>439087</v>
      </c>
      <c r="G340" s="111">
        <v>439087</v>
      </c>
      <c r="H340" s="111">
        <f t="shared" si="17"/>
        <v>0</v>
      </c>
    </row>
    <row r="341" spans="1:8">
      <c r="A341" s="108">
        <v>12</v>
      </c>
      <c r="B341" s="108" t="s">
        <v>1113</v>
      </c>
      <c r="C341" s="108" t="s">
        <v>1635</v>
      </c>
      <c r="D341" s="109" t="s">
        <v>1636</v>
      </c>
      <c r="E341" s="108" t="s">
        <v>1637</v>
      </c>
      <c r="F341" s="111">
        <v>261520</v>
      </c>
      <c r="G341" s="111">
        <v>0</v>
      </c>
      <c r="H341" s="111">
        <f t="shared" si="17"/>
        <v>261520</v>
      </c>
    </row>
    <row r="342" spans="1:8">
      <c r="A342" s="108">
        <v>13</v>
      </c>
      <c r="B342" s="108" t="s">
        <v>1632</v>
      </c>
      <c r="C342" s="108" t="s">
        <v>1638</v>
      </c>
      <c r="D342" s="109">
        <v>45419</v>
      </c>
      <c r="E342" s="108" t="s">
        <v>1629</v>
      </c>
      <c r="F342" s="111">
        <v>116000</v>
      </c>
      <c r="G342" s="111">
        <v>116000</v>
      </c>
      <c r="H342" s="111">
        <f t="shared" si="17"/>
        <v>0</v>
      </c>
    </row>
    <row r="343" spans="1:8">
      <c r="A343" s="108">
        <v>14</v>
      </c>
      <c r="B343" s="108" t="s">
        <v>1100</v>
      </c>
      <c r="C343" s="108">
        <v>2195139</v>
      </c>
      <c r="D343" s="109">
        <v>45653</v>
      </c>
      <c r="E343" s="108" t="s">
        <v>1639</v>
      </c>
      <c r="F343" s="111">
        <v>344380</v>
      </c>
      <c r="G343" s="111">
        <v>0</v>
      </c>
      <c r="H343" s="111">
        <f t="shared" si="17"/>
        <v>344380</v>
      </c>
    </row>
    <row r="344" spans="1:8">
      <c r="A344" s="108">
        <v>15</v>
      </c>
      <c r="B344" s="108" t="s">
        <v>1059</v>
      </c>
      <c r="C344" s="108">
        <v>2195451</v>
      </c>
      <c r="D344" s="109">
        <v>45012</v>
      </c>
      <c r="E344" s="108" t="s">
        <v>1619</v>
      </c>
      <c r="F344" s="111">
        <v>335600</v>
      </c>
      <c r="G344" s="111">
        <v>335600</v>
      </c>
      <c r="H344" s="111">
        <f t="shared" si="17"/>
        <v>0</v>
      </c>
    </row>
    <row r="345" spans="1:8">
      <c r="A345" s="108">
        <v>16</v>
      </c>
      <c r="B345" s="108" t="s">
        <v>1083</v>
      </c>
      <c r="C345" s="108">
        <v>21997454</v>
      </c>
      <c r="D345" s="109">
        <v>45412</v>
      </c>
      <c r="E345" s="108" t="s">
        <v>1619</v>
      </c>
      <c r="F345" s="111">
        <v>103356</v>
      </c>
      <c r="G345" s="111">
        <v>103356</v>
      </c>
      <c r="H345" s="111">
        <f t="shared" si="17"/>
        <v>0</v>
      </c>
    </row>
    <row r="346" spans="1:8">
      <c r="A346" s="108">
        <v>17</v>
      </c>
      <c r="B346" s="108" t="s">
        <v>1083</v>
      </c>
      <c r="C346" s="108">
        <v>2197457</v>
      </c>
      <c r="D346" s="109">
        <v>45430</v>
      </c>
      <c r="E346" s="108" t="s">
        <v>1619</v>
      </c>
      <c r="F346" s="111">
        <v>267264</v>
      </c>
      <c r="G346" s="111">
        <v>267264</v>
      </c>
      <c r="H346" s="111">
        <f t="shared" si="17"/>
        <v>0</v>
      </c>
    </row>
    <row r="347" spans="1:8">
      <c r="A347" s="108">
        <v>18</v>
      </c>
      <c r="B347" s="108" t="s">
        <v>1300</v>
      </c>
      <c r="C347" s="108">
        <v>2197372</v>
      </c>
      <c r="D347" s="109">
        <v>45250</v>
      </c>
      <c r="E347" s="108" t="s">
        <v>1619</v>
      </c>
      <c r="F347" s="111">
        <v>115188</v>
      </c>
      <c r="G347" s="111">
        <v>115188</v>
      </c>
      <c r="H347" s="111">
        <f t="shared" si="17"/>
        <v>0</v>
      </c>
    </row>
    <row r="348" spans="1:8">
      <c r="A348" s="108">
        <v>19</v>
      </c>
      <c r="B348" s="108" t="s">
        <v>1626</v>
      </c>
      <c r="C348" s="108" t="s">
        <v>1640</v>
      </c>
      <c r="D348" s="109">
        <v>45253</v>
      </c>
      <c r="E348" s="108" t="s">
        <v>1641</v>
      </c>
      <c r="F348" s="111">
        <v>244000</v>
      </c>
      <c r="G348" s="111">
        <v>244000</v>
      </c>
      <c r="H348" s="111">
        <f t="shared" si="17"/>
        <v>0</v>
      </c>
    </row>
    <row r="349" spans="1:8">
      <c r="A349" s="108">
        <v>20</v>
      </c>
      <c r="B349" s="108" t="s">
        <v>1113</v>
      </c>
      <c r="C349" s="108" t="s">
        <v>1642</v>
      </c>
      <c r="D349" s="109" t="s">
        <v>1643</v>
      </c>
      <c r="E349" s="108" t="s">
        <v>1637</v>
      </c>
      <c r="F349" s="111">
        <v>258100</v>
      </c>
      <c r="G349" s="111">
        <v>0</v>
      </c>
      <c r="H349" s="111">
        <f t="shared" si="17"/>
        <v>258100</v>
      </c>
    </row>
    <row r="350" spans="1:8">
      <c r="A350" s="108">
        <v>21</v>
      </c>
      <c r="B350" s="108" t="s">
        <v>1644</v>
      </c>
      <c r="C350" s="108" t="s">
        <v>1645</v>
      </c>
      <c r="D350" s="109">
        <v>45251</v>
      </c>
      <c r="E350" s="108" t="s">
        <v>1646</v>
      </c>
      <c r="F350" s="111">
        <v>312015</v>
      </c>
      <c r="G350" s="111">
        <v>312015</v>
      </c>
      <c r="H350" s="111">
        <f t="shared" si="17"/>
        <v>0</v>
      </c>
    </row>
    <row r="351" spans="1:8">
      <c r="A351" s="108">
        <v>22</v>
      </c>
      <c r="B351" s="108" t="s">
        <v>1626</v>
      </c>
      <c r="C351" s="108" t="s">
        <v>1647</v>
      </c>
      <c r="D351" s="109">
        <v>45385</v>
      </c>
      <c r="E351" s="108" t="s">
        <v>1648</v>
      </c>
      <c r="F351" s="111">
        <v>219000</v>
      </c>
      <c r="G351" s="111">
        <v>219000</v>
      </c>
      <c r="H351" s="111">
        <f t="shared" si="17"/>
        <v>0</v>
      </c>
    </row>
    <row r="352" spans="1:8">
      <c r="A352" s="108">
        <v>23</v>
      </c>
      <c r="B352" s="108" t="s">
        <v>1100</v>
      </c>
      <c r="C352" s="108" t="s">
        <v>1649</v>
      </c>
      <c r="D352" s="109">
        <v>45275</v>
      </c>
      <c r="E352" s="108" t="s">
        <v>1624</v>
      </c>
      <c r="F352" s="111">
        <v>408900</v>
      </c>
      <c r="G352" s="111">
        <v>0</v>
      </c>
      <c r="H352" s="111">
        <f t="shared" si="17"/>
        <v>408900</v>
      </c>
    </row>
    <row r="353" spans="1:9">
      <c r="A353" s="108">
        <v>24</v>
      </c>
      <c r="B353" s="108" t="s">
        <v>1650</v>
      </c>
      <c r="C353" s="108" t="s">
        <v>1651</v>
      </c>
      <c r="D353" s="109">
        <v>44657</v>
      </c>
      <c r="E353" s="108" t="s">
        <v>1624</v>
      </c>
      <c r="F353" s="111">
        <v>172910</v>
      </c>
      <c r="G353" s="111">
        <v>0</v>
      </c>
      <c r="H353" s="111">
        <f t="shared" si="17"/>
        <v>172910</v>
      </c>
    </row>
    <row r="354" spans="1:9">
      <c r="A354" s="108">
        <v>25</v>
      </c>
      <c r="B354" s="108" t="s">
        <v>1652</v>
      </c>
      <c r="C354" s="108" t="s">
        <v>1653</v>
      </c>
      <c r="D354" s="109">
        <v>45065</v>
      </c>
      <c r="E354" s="108" t="s">
        <v>1617</v>
      </c>
      <c r="F354" s="111">
        <v>111425</v>
      </c>
      <c r="G354" s="111">
        <v>0</v>
      </c>
      <c r="H354" s="111">
        <f t="shared" si="17"/>
        <v>111425</v>
      </c>
    </row>
    <row r="355" spans="1:9">
      <c r="A355" s="108">
        <v>26</v>
      </c>
      <c r="B355" s="108" t="s">
        <v>1652</v>
      </c>
      <c r="C355" s="108" t="s">
        <v>1654</v>
      </c>
      <c r="D355" s="109">
        <v>44882</v>
      </c>
      <c r="E355" s="108" t="s">
        <v>1655</v>
      </c>
      <c r="F355" s="111">
        <v>750000</v>
      </c>
      <c r="G355" s="111">
        <v>0</v>
      </c>
      <c r="H355" s="111">
        <f t="shared" si="17"/>
        <v>750000</v>
      </c>
    </row>
    <row r="356" spans="1:9">
      <c r="A356" s="108">
        <v>27</v>
      </c>
      <c r="B356" s="108" t="s">
        <v>1100</v>
      </c>
      <c r="C356" s="108" t="s">
        <v>1656</v>
      </c>
      <c r="D356" s="109">
        <v>45257</v>
      </c>
      <c r="E356" s="108" t="s">
        <v>1624</v>
      </c>
      <c r="F356" s="111">
        <v>1041745</v>
      </c>
      <c r="G356" s="111">
        <v>0</v>
      </c>
      <c r="H356" s="111">
        <f t="shared" si="17"/>
        <v>1041745</v>
      </c>
    </row>
    <row r="357" spans="1:9">
      <c r="A357" s="108">
        <v>28</v>
      </c>
      <c r="B357" s="108" t="s">
        <v>1657</v>
      </c>
      <c r="C357" s="108" t="s">
        <v>1658</v>
      </c>
      <c r="D357" s="109">
        <v>45047</v>
      </c>
      <c r="E357" s="108" t="s">
        <v>1659</v>
      </c>
      <c r="F357" s="111">
        <v>263360</v>
      </c>
      <c r="G357" s="111">
        <v>0</v>
      </c>
      <c r="H357" s="111">
        <f t="shared" si="17"/>
        <v>263360</v>
      </c>
    </row>
    <row r="358" spans="1:9">
      <c r="A358" s="108">
        <v>29</v>
      </c>
      <c r="B358" s="108" t="s">
        <v>1296</v>
      </c>
      <c r="C358" s="108" t="s">
        <v>1660</v>
      </c>
      <c r="D358" s="109" t="s">
        <v>1661</v>
      </c>
      <c r="E358" s="108" t="s">
        <v>1662</v>
      </c>
      <c r="F358" s="111">
        <v>212110</v>
      </c>
      <c r="G358" s="111">
        <v>0</v>
      </c>
      <c r="H358" s="111">
        <f t="shared" si="17"/>
        <v>212110</v>
      </c>
    </row>
    <row r="359" spans="1:9">
      <c r="A359" s="108">
        <v>30</v>
      </c>
      <c r="B359" s="108" t="s">
        <v>1663</v>
      </c>
      <c r="C359" s="108" t="s">
        <v>1664</v>
      </c>
      <c r="D359" s="109">
        <v>44515</v>
      </c>
      <c r="E359" s="108" t="s">
        <v>1665</v>
      </c>
      <c r="F359" s="111">
        <v>676911</v>
      </c>
      <c r="G359" s="111">
        <v>0</v>
      </c>
      <c r="H359" s="111">
        <f t="shared" si="17"/>
        <v>676911</v>
      </c>
    </row>
    <row r="360" spans="1:9">
      <c r="A360" s="105"/>
      <c r="B360" s="105"/>
      <c r="C360" s="105"/>
      <c r="D360" s="106"/>
      <c r="E360" s="105"/>
      <c r="F360" s="107">
        <f>SUM(F330:F359)</f>
        <v>8522291</v>
      </c>
      <c r="G360" s="107">
        <f>SUM(G330:G359)</f>
        <v>3861230</v>
      </c>
      <c r="H360" s="107">
        <f>SUM(H330:H359)</f>
        <v>4661061</v>
      </c>
    </row>
    <row r="361" spans="1:9" s="105" customFormat="1">
      <c r="A361" s="118" t="s">
        <v>1126</v>
      </c>
      <c r="B361" s="125" t="s">
        <v>1124</v>
      </c>
      <c r="C361" s="125"/>
      <c r="D361" s="126"/>
      <c r="E361" s="125" t="s">
        <v>1124</v>
      </c>
      <c r="F361" s="127">
        <f>F360</f>
        <v>8522291</v>
      </c>
      <c r="G361" s="127">
        <f t="shared" ref="G361:H361" si="18">G360</f>
        <v>3861230</v>
      </c>
      <c r="H361" s="127">
        <f t="shared" si="18"/>
        <v>4661061</v>
      </c>
      <c r="I361" s="108"/>
    </row>
    <row r="362" spans="1:9">
      <c r="A362" s="829" t="s">
        <v>1666</v>
      </c>
      <c r="B362" s="830"/>
      <c r="C362" s="830"/>
      <c r="D362" s="830"/>
      <c r="E362" s="830"/>
      <c r="F362" s="830"/>
      <c r="G362" s="830"/>
      <c r="H362" s="831"/>
    </row>
    <row r="363" spans="1:9">
      <c r="B363" s="105" t="s">
        <v>1293</v>
      </c>
    </row>
    <row r="364" spans="1:9">
      <c r="A364" s="108">
        <v>1</v>
      </c>
      <c r="B364" s="108" t="s">
        <v>1703</v>
      </c>
      <c r="C364" s="108">
        <v>2966236</v>
      </c>
      <c r="D364" s="109" t="s">
        <v>1704</v>
      </c>
      <c r="E364" s="108" t="s">
        <v>1705</v>
      </c>
      <c r="F364" s="111">
        <v>983200</v>
      </c>
      <c r="H364" s="111">
        <f t="shared" ref="H364:H407" si="19">F364-G364</f>
        <v>983200</v>
      </c>
    </row>
    <row r="365" spans="1:9">
      <c r="A365" s="108">
        <v>2</v>
      </c>
      <c r="B365" s="108" t="s">
        <v>1706</v>
      </c>
      <c r="C365" s="108">
        <v>2966231</v>
      </c>
      <c r="D365" s="109" t="s">
        <v>1704</v>
      </c>
      <c r="E365" s="108" t="s">
        <v>1707</v>
      </c>
      <c r="F365" s="111">
        <v>799800</v>
      </c>
      <c r="H365" s="111">
        <f t="shared" si="19"/>
        <v>799800</v>
      </c>
    </row>
    <row r="366" spans="1:9">
      <c r="A366" s="108">
        <v>3</v>
      </c>
      <c r="B366" s="108" t="s">
        <v>1708</v>
      </c>
      <c r="C366" s="108">
        <v>2966219</v>
      </c>
      <c r="D366" s="109" t="s">
        <v>1704</v>
      </c>
      <c r="E366" s="108" t="s">
        <v>1709</v>
      </c>
      <c r="F366" s="111">
        <v>1229587</v>
      </c>
      <c r="H366" s="111">
        <f t="shared" si="19"/>
        <v>1229587</v>
      </c>
    </row>
    <row r="367" spans="1:9">
      <c r="A367" s="108">
        <v>4</v>
      </c>
      <c r="B367" s="108" t="s">
        <v>1710</v>
      </c>
      <c r="C367" s="108">
        <v>2966209</v>
      </c>
      <c r="D367" s="109" t="s">
        <v>1704</v>
      </c>
      <c r="E367" s="108" t="s">
        <v>1711</v>
      </c>
      <c r="F367" s="111">
        <v>2915000</v>
      </c>
      <c r="H367" s="111">
        <f t="shared" si="19"/>
        <v>2915000</v>
      </c>
    </row>
    <row r="368" spans="1:9">
      <c r="A368" s="108">
        <v>5</v>
      </c>
      <c r="B368" s="108" t="s">
        <v>1712</v>
      </c>
      <c r="C368" s="108">
        <v>2966233</v>
      </c>
      <c r="D368" s="109" t="s">
        <v>1704</v>
      </c>
      <c r="E368" s="108" t="s">
        <v>1713</v>
      </c>
      <c r="F368" s="111">
        <v>1996000</v>
      </c>
      <c r="H368" s="111">
        <f t="shared" si="19"/>
        <v>1996000</v>
      </c>
    </row>
    <row r="369" spans="1:8">
      <c r="A369" s="108">
        <v>6</v>
      </c>
      <c r="B369" s="108" t="s">
        <v>1714</v>
      </c>
      <c r="C369" s="108">
        <v>2966222</v>
      </c>
      <c r="D369" s="109" t="s">
        <v>1704</v>
      </c>
      <c r="E369" s="108" t="s">
        <v>1715</v>
      </c>
      <c r="F369" s="111">
        <v>826120</v>
      </c>
      <c r="H369" s="111">
        <f t="shared" si="19"/>
        <v>826120</v>
      </c>
    </row>
    <row r="370" spans="1:8">
      <c r="A370" s="108">
        <v>7</v>
      </c>
      <c r="B370" s="108" t="s">
        <v>1716</v>
      </c>
      <c r="C370" s="108">
        <v>2966210</v>
      </c>
      <c r="D370" s="109" t="s">
        <v>1704</v>
      </c>
      <c r="E370" s="108" t="s">
        <v>1717</v>
      </c>
      <c r="F370" s="111">
        <v>899400</v>
      </c>
      <c r="H370" s="111">
        <f t="shared" si="19"/>
        <v>899400</v>
      </c>
    </row>
    <row r="371" spans="1:8">
      <c r="A371" s="108">
        <v>8</v>
      </c>
      <c r="B371" s="108" t="s">
        <v>1718</v>
      </c>
      <c r="C371" s="108">
        <v>2966235</v>
      </c>
      <c r="D371" s="109" t="s">
        <v>1704</v>
      </c>
      <c r="E371" s="108" t="s">
        <v>1719</v>
      </c>
      <c r="F371" s="111">
        <v>999500</v>
      </c>
      <c r="H371" s="111">
        <f t="shared" si="19"/>
        <v>999500</v>
      </c>
    </row>
    <row r="372" spans="1:8">
      <c r="A372" s="108">
        <v>9</v>
      </c>
      <c r="B372" s="108" t="s">
        <v>1720</v>
      </c>
      <c r="C372" s="108">
        <v>2966223</v>
      </c>
      <c r="D372" s="109" t="s">
        <v>1704</v>
      </c>
      <c r="E372" s="108" t="s">
        <v>1721</v>
      </c>
      <c r="F372" s="111">
        <v>989935</v>
      </c>
      <c r="H372" s="111">
        <f t="shared" si="19"/>
        <v>989935</v>
      </c>
    </row>
    <row r="373" spans="1:8">
      <c r="A373" s="108">
        <v>10</v>
      </c>
      <c r="B373" s="108" t="s">
        <v>1722</v>
      </c>
      <c r="C373" s="108">
        <v>2035729</v>
      </c>
      <c r="D373" s="109" t="s">
        <v>1723</v>
      </c>
      <c r="E373" s="108" t="s">
        <v>1724</v>
      </c>
      <c r="F373" s="111">
        <v>3420000</v>
      </c>
      <c r="H373" s="111">
        <f t="shared" si="19"/>
        <v>3420000</v>
      </c>
    </row>
    <row r="374" spans="1:8">
      <c r="A374" s="108">
        <v>11</v>
      </c>
      <c r="B374" s="108" t="s">
        <v>1725</v>
      </c>
      <c r="C374" s="108">
        <v>1931489</v>
      </c>
      <c r="D374" s="109" t="s">
        <v>1704</v>
      </c>
      <c r="E374" s="108" t="s">
        <v>1726</v>
      </c>
      <c r="F374" s="111">
        <v>110300</v>
      </c>
      <c r="H374" s="111">
        <f t="shared" si="19"/>
        <v>110300</v>
      </c>
    </row>
    <row r="375" spans="1:8">
      <c r="A375" s="108">
        <v>12</v>
      </c>
      <c r="B375" s="108" t="s">
        <v>1725</v>
      </c>
      <c r="C375" s="108">
        <v>2035749</v>
      </c>
      <c r="D375" s="109" t="s">
        <v>1704</v>
      </c>
      <c r="E375" s="108" t="s">
        <v>1726</v>
      </c>
      <c r="F375" s="111">
        <v>52100</v>
      </c>
      <c r="H375" s="111">
        <f t="shared" si="19"/>
        <v>52100</v>
      </c>
    </row>
    <row r="376" spans="1:8">
      <c r="A376" s="108">
        <v>13</v>
      </c>
      <c r="B376" s="108" t="s">
        <v>1725</v>
      </c>
      <c r="C376" s="108">
        <v>2035742</v>
      </c>
      <c r="D376" s="109" t="s">
        <v>1704</v>
      </c>
      <c r="E376" s="108" t="s">
        <v>1726</v>
      </c>
      <c r="F376" s="111">
        <v>280550</v>
      </c>
      <c r="H376" s="111">
        <f t="shared" si="19"/>
        <v>280550</v>
      </c>
    </row>
    <row r="377" spans="1:8">
      <c r="A377" s="108">
        <v>14</v>
      </c>
      <c r="B377" s="108" t="s">
        <v>1727</v>
      </c>
      <c r="C377" s="108">
        <v>2035777</v>
      </c>
      <c r="D377" s="109" t="s">
        <v>1704</v>
      </c>
      <c r="E377" s="108" t="s">
        <v>1728</v>
      </c>
      <c r="F377" s="111">
        <v>236000</v>
      </c>
      <c r="H377" s="111">
        <f t="shared" si="19"/>
        <v>236000</v>
      </c>
    </row>
    <row r="378" spans="1:8">
      <c r="A378" s="108">
        <v>15</v>
      </c>
      <c r="B378" s="108" t="s">
        <v>1729</v>
      </c>
      <c r="C378" s="108">
        <v>2035746</v>
      </c>
      <c r="D378" s="109" t="s">
        <v>1704</v>
      </c>
      <c r="E378" s="108" t="s">
        <v>1730</v>
      </c>
      <c r="F378" s="111">
        <v>104500</v>
      </c>
      <c r="H378" s="111">
        <f t="shared" si="19"/>
        <v>104500</v>
      </c>
    </row>
    <row r="379" spans="1:8">
      <c r="A379" s="108">
        <v>16</v>
      </c>
      <c r="B379" s="108" t="s">
        <v>1731</v>
      </c>
      <c r="C379" s="108">
        <v>2035743</v>
      </c>
      <c r="D379" s="109" t="s">
        <v>1704</v>
      </c>
      <c r="E379" s="108" t="s">
        <v>1732</v>
      </c>
      <c r="F379" s="111">
        <v>1000000</v>
      </c>
      <c r="H379" s="111">
        <f t="shared" si="19"/>
        <v>1000000</v>
      </c>
    </row>
    <row r="380" spans="1:8">
      <c r="A380" s="108">
        <v>17</v>
      </c>
      <c r="B380" s="108" t="s">
        <v>1733</v>
      </c>
      <c r="C380" s="108">
        <v>2035747</v>
      </c>
      <c r="D380" s="109" t="s">
        <v>1704</v>
      </c>
      <c r="E380" s="108" t="s">
        <v>1734</v>
      </c>
      <c r="F380" s="111">
        <v>2399000</v>
      </c>
      <c r="H380" s="111">
        <f t="shared" si="19"/>
        <v>2399000</v>
      </c>
    </row>
    <row r="381" spans="1:8">
      <c r="A381" s="108">
        <v>18</v>
      </c>
      <c r="B381" s="108" t="s">
        <v>1735</v>
      </c>
      <c r="C381" s="108">
        <v>2966211</v>
      </c>
      <c r="D381" s="109" t="s">
        <v>1704</v>
      </c>
      <c r="E381" s="108" t="s">
        <v>1736</v>
      </c>
      <c r="F381" s="111">
        <v>630250</v>
      </c>
      <c r="H381" s="111">
        <f t="shared" si="19"/>
        <v>630250</v>
      </c>
    </row>
    <row r="382" spans="1:8">
      <c r="A382" s="108">
        <v>19</v>
      </c>
      <c r="B382" s="108" t="s">
        <v>1731</v>
      </c>
      <c r="C382" s="108">
        <v>2035773</v>
      </c>
      <c r="D382" s="109" t="s">
        <v>1704</v>
      </c>
      <c r="E382" s="108" t="s">
        <v>1737</v>
      </c>
      <c r="F382" s="111">
        <v>998000</v>
      </c>
      <c r="H382" s="111">
        <f t="shared" si="19"/>
        <v>998000</v>
      </c>
    </row>
    <row r="383" spans="1:8">
      <c r="A383" s="108">
        <v>20</v>
      </c>
      <c r="B383" s="108" t="s">
        <v>1738</v>
      </c>
      <c r="C383" s="108">
        <v>2035750</v>
      </c>
      <c r="D383" s="109" t="s">
        <v>1704</v>
      </c>
      <c r="E383" s="108" t="s">
        <v>1731</v>
      </c>
      <c r="F383" s="111">
        <v>2450000</v>
      </c>
      <c r="H383" s="111">
        <f t="shared" si="19"/>
        <v>2450000</v>
      </c>
    </row>
    <row r="384" spans="1:8">
      <c r="A384" s="108">
        <v>21</v>
      </c>
      <c r="B384" s="108" t="s">
        <v>1729</v>
      </c>
      <c r="C384" s="108">
        <v>2035745</v>
      </c>
      <c r="D384" s="109" t="s">
        <v>1704</v>
      </c>
      <c r="E384" s="108" t="s">
        <v>1739</v>
      </c>
      <c r="F384" s="111">
        <v>549695</v>
      </c>
      <c r="H384" s="111">
        <f t="shared" si="19"/>
        <v>549695</v>
      </c>
    </row>
    <row r="385" spans="1:8">
      <c r="A385" s="108">
        <v>22</v>
      </c>
      <c r="B385" s="108" t="s">
        <v>1740</v>
      </c>
      <c r="C385" s="108">
        <v>2035755</v>
      </c>
      <c r="D385" s="109" t="s">
        <v>1704</v>
      </c>
      <c r="E385" s="108" t="s">
        <v>1741</v>
      </c>
      <c r="F385" s="111">
        <v>101800</v>
      </c>
      <c r="H385" s="111">
        <f t="shared" si="19"/>
        <v>101800</v>
      </c>
    </row>
    <row r="386" spans="1:8">
      <c r="A386" s="108">
        <v>23</v>
      </c>
      <c r="B386" s="108" t="s">
        <v>1742</v>
      </c>
      <c r="C386" s="108">
        <v>2014693</v>
      </c>
      <c r="D386" s="109" t="s">
        <v>1704</v>
      </c>
      <c r="E386" s="108" t="s">
        <v>1743</v>
      </c>
      <c r="F386" s="111">
        <v>1365000</v>
      </c>
      <c r="H386" s="111">
        <f t="shared" si="19"/>
        <v>1365000</v>
      </c>
    </row>
    <row r="387" spans="1:8">
      <c r="A387" s="108">
        <v>24</v>
      </c>
      <c r="B387" s="108" t="s">
        <v>1722</v>
      </c>
      <c r="C387" s="108">
        <v>2035759</v>
      </c>
      <c r="D387" s="109" t="s">
        <v>1704</v>
      </c>
      <c r="E387" s="108" t="s">
        <v>1741</v>
      </c>
      <c r="F387" s="111">
        <v>26440</v>
      </c>
      <c r="H387" s="111">
        <f t="shared" si="19"/>
        <v>26440</v>
      </c>
    </row>
    <row r="388" spans="1:8">
      <c r="A388" s="108">
        <v>25</v>
      </c>
      <c r="B388" s="108" t="s">
        <v>1744</v>
      </c>
      <c r="C388" s="108">
        <v>2035761</v>
      </c>
      <c r="D388" s="109" t="s">
        <v>1704</v>
      </c>
      <c r="E388" s="108" t="s">
        <v>1745</v>
      </c>
      <c r="F388" s="111">
        <v>259340</v>
      </c>
      <c r="H388" s="111">
        <f t="shared" si="19"/>
        <v>259340</v>
      </c>
    </row>
    <row r="389" spans="1:8">
      <c r="A389" s="108">
        <v>26</v>
      </c>
      <c r="B389" s="108" t="s">
        <v>1744</v>
      </c>
      <c r="C389" s="108">
        <v>1744327</v>
      </c>
      <c r="D389" s="109" t="s">
        <v>1704</v>
      </c>
      <c r="E389" s="108" t="s">
        <v>1745</v>
      </c>
      <c r="F389" s="111">
        <v>56990</v>
      </c>
      <c r="H389" s="111">
        <f t="shared" si="19"/>
        <v>56990</v>
      </c>
    </row>
    <row r="390" spans="1:8">
      <c r="A390" s="108">
        <v>27</v>
      </c>
      <c r="B390" s="108" t="s">
        <v>1746</v>
      </c>
      <c r="C390" s="108">
        <v>2035741</v>
      </c>
      <c r="D390" s="109" t="s">
        <v>1704</v>
      </c>
      <c r="E390" s="108" t="s">
        <v>1747</v>
      </c>
      <c r="F390" s="111">
        <v>241744</v>
      </c>
      <c r="H390" s="111">
        <f t="shared" si="19"/>
        <v>241744</v>
      </c>
    </row>
    <row r="391" spans="1:8">
      <c r="A391" s="108">
        <v>28</v>
      </c>
      <c r="B391" s="108" t="s">
        <v>1746</v>
      </c>
      <c r="C391" s="108">
        <v>2035760</v>
      </c>
      <c r="D391" s="109" t="s">
        <v>1704</v>
      </c>
      <c r="E391" s="108" t="s">
        <v>1748</v>
      </c>
      <c r="F391" s="111">
        <v>55420</v>
      </c>
      <c r="H391" s="111">
        <f t="shared" si="19"/>
        <v>55420</v>
      </c>
    </row>
    <row r="392" spans="1:8">
      <c r="A392" s="108">
        <v>29</v>
      </c>
      <c r="B392" s="108" t="s">
        <v>1749</v>
      </c>
      <c r="C392" s="108">
        <v>2035724</v>
      </c>
      <c r="D392" s="109" t="s">
        <v>1704</v>
      </c>
      <c r="E392" s="108" t="s">
        <v>1440</v>
      </c>
      <c r="F392" s="111">
        <v>392495</v>
      </c>
      <c r="H392" s="111">
        <f t="shared" si="19"/>
        <v>392495</v>
      </c>
    </row>
    <row r="393" spans="1:8">
      <c r="A393" s="108">
        <v>30</v>
      </c>
      <c r="B393" s="108" t="s">
        <v>1750</v>
      </c>
      <c r="C393" s="108">
        <v>2035738</v>
      </c>
      <c r="D393" s="109" t="s">
        <v>1704</v>
      </c>
      <c r="E393" s="108" t="s">
        <v>1741</v>
      </c>
      <c r="F393" s="111">
        <v>13960</v>
      </c>
      <c r="H393" s="111">
        <f t="shared" si="19"/>
        <v>13960</v>
      </c>
    </row>
    <row r="394" spans="1:8">
      <c r="A394" s="108">
        <v>31</v>
      </c>
      <c r="B394" s="108" t="s">
        <v>1750</v>
      </c>
      <c r="C394" s="108">
        <v>2035758</v>
      </c>
      <c r="D394" s="109" t="s">
        <v>1704</v>
      </c>
      <c r="E394" s="108" t="s">
        <v>1741</v>
      </c>
      <c r="F394" s="111">
        <v>360000</v>
      </c>
      <c r="H394" s="111">
        <f t="shared" si="19"/>
        <v>360000</v>
      </c>
    </row>
    <row r="395" spans="1:8">
      <c r="A395" s="108">
        <v>32</v>
      </c>
      <c r="B395" s="108" t="s">
        <v>1750</v>
      </c>
      <c r="C395" s="108">
        <v>2035748</v>
      </c>
      <c r="D395" s="109" t="s">
        <v>1704</v>
      </c>
      <c r="E395" s="108" t="s">
        <v>1741</v>
      </c>
      <c r="F395" s="111">
        <v>80000</v>
      </c>
      <c r="H395" s="111">
        <f t="shared" si="19"/>
        <v>80000</v>
      </c>
    </row>
    <row r="396" spans="1:8">
      <c r="A396" s="108">
        <v>33</v>
      </c>
      <c r="B396" s="108" t="s">
        <v>1100</v>
      </c>
      <c r="C396" s="108">
        <v>1931466</v>
      </c>
      <c r="D396" s="109" t="s">
        <v>1704</v>
      </c>
      <c r="E396" s="108" t="s">
        <v>1741</v>
      </c>
      <c r="F396" s="111">
        <v>17270</v>
      </c>
      <c r="H396" s="111">
        <f t="shared" si="19"/>
        <v>17270</v>
      </c>
    </row>
    <row r="397" spans="1:8">
      <c r="A397" s="108">
        <v>34</v>
      </c>
      <c r="B397" s="108" t="s">
        <v>1751</v>
      </c>
      <c r="C397" s="108">
        <v>2035740</v>
      </c>
      <c r="D397" s="109" t="s">
        <v>1704</v>
      </c>
      <c r="E397" s="108" t="s">
        <v>1752</v>
      </c>
      <c r="F397" s="111">
        <v>62500</v>
      </c>
      <c r="H397" s="111">
        <f t="shared" si="19"/>
        <v>62500</v>
      </c>
    </row>
    <row r="398" spans="1:8">
      <c r="A398" s="108">
        <v>35</v>
      </c>
      <c r="B398" s="108" t="s">
        <v>1753</v>
      </c>
      <c r="C398" s="108">
        <v>2035709</v>
      </c>
      <c r="D398" s="109" t="s">
        <v>1704</v>
      </c>
      <c r="E398" s="108" t="s">
        <v>1741</v>
      </c>
      <c r="F398" s="111">
        <v>82660</v>
      </c>
      <c r="H398" s="111">
        <f t="shared" si="19"/>
        <v>82660</v>
      </c>
    </row>
    <row r="399" spans="1:8">
      <c r="A399" s="108">
        <v>36</v>
      </c>
      <c r="B399" s="108" t="s">
        <v>1722</v>
      </c>
      <c r="C399" s="108">
        <v>2035739</v>
      </c>
      <c r="D399" s="109" t="s">
        <v>1704</v>
      </c>
      <c r="E399" s="108" t="s">
        <v>1741</v>
      </c>
      <c r="F399" s="111">
        <v>10260</v>
      </c>
      <c r="H399" s="111">
        <f t="shared" si="19"/>
        <v>10260</v>
      </c>
    </row>
    <row r="400" spans="1:8">
      <c r="A400" s="108">
        <v>37</v>
      </c>
      <c r="B400" s="108" t="s">
        <v>1754</v>
      </c>
      <c r="C400" s="108">
        <v>2222702</v>
      </c>
      <c r="D400" s="109" t="s">
        <v>1704</v>
      </c>
      <c r="E400" s="108" t="s">
        <v>1755</v>
      </c>
      <c r="F400" s="111">
        <v>101243</v>
      </c>
      <c r="H400" s="111">
        <f t="shared" si="19"/>
        <v>101243</v>
      </c>
    </row>
    <row r="401" spans="1:9">
      <c r="A401" s="108">
        <v>38</v>
      </c>
      <c r="B401" s="108" t="s">
        <v>1756</v>
      </c>
      <c r="C401" s="108">
        <v>2222707</v>
      </c>
      <c r="D401" s="109" t="s">
        <v>1704</v>
      </c>
      <c r="E401" s="108" t="s">
        <v>1755</v>
      </c>
      <c r="F401" s="111">
        <v>187882</v>
      </c>
      <c r="H401" s="111">
        <f t="shared" si="19"/>
        <v>187882</v>
      </c>
    </row>
    <row r="402" spans="1:9">
      <c r="A402" s="108">
        <v>39</v>
      </c>
      <c r="B402" s="108" t="s">
        <v>1757</v>
      </c>
      <c r="C402" s="108">
        <v>2222702</v>
      </c>
      <c r="D402" s="109" t="s">
        <v>1704</v>
      </c>
      <c r="E402" s="108" t="s">
        <v>1752</v>
      </c>
      <c r="F402" s="111">
        <v>892879</v>
      </c>
      <c r="H402" s="111">
        <f t="shared" si="19"/>
        <v>892879</v>
      </c>
    </row>
    <row r="403" spans="1:9">
      <c r="A403" s="108">
        <v>40</v>
      </c>
      <c r="B403" s="108" t="s">
        <v>1758</v>
      </c>
      <c r="C403" s="108">
        <v>2035721</v>
      </c>
      <c r="D403" s="109" t="s">
        <v>1704</v>
      </c>
      <c r="E403" s="108" t="s">
        <v>1037</v>
      </c>
      <c r="F403" s="111">
        <v>709475</v>
      </c>
      <c r="H403" s="111">
        <f t="shared" si="19"/>
        <v>709475</v>
      </c>
    </row>
    <row r="404" spans="1:9">
      <c r="A404" s="108">
        <v>41</v>
      </c>
      <c r="B404" s="108" t="s">
        <v>1759</v>
      </c>
      <c r="C404" s="108">
        <v>2035739</v>
      </c>
      <c r="D404" s="109" t="s">
        <v>1704</v>
      </c>
      <c r="E404" s="108" t="s">
        <v>1760</v>
      </c>
      <c r="F404" s="111">
        <v>194000</v>
      </c>
      <c r="H404" s="111">
        <f t="shared" si="19"/>
        <v>194000</v>
      </c>
    </row>
    <row r="405" spans="1:9">
      <c r="A405" s="108">
        <v>42</v>
      </c>
      <c r="B405" s="108" t="s">
        <v>1761</v>
      </c>
      <c r="C405" s="108">
        <v>2135710</v>
      </c>
      <c r="D405" s="109" t="s">
        <v>1704</v>
      </c>
      <c r="E405" s="108" t="s">
        <v>1747</v>
      </c>
      <c r="F405" s="111">
        <v>126400</v>
      </c>
      <c r="H405" s="111">
        <f t="shared" si="19"/>
        <v>126400</v>
      </c>
    </row>
    <row r="406" spans="1:9">
      <c r="A406" s="108">
        <v>43</v>
      </c>
      <c r="B406" s="108" t="s">
        <v>1762</v>
      </c>
      <c r="C406" s="108">
        <v>2035772</v>
      </c>
      <c r="D406" s="109" t="s">
        <v>1704</v>
      </c>
      <c r="E406" s="108" t="s">
        <v>1440</v>
      </c>
      <c r="F406" s="111">
        <v>633720</v>
      </c>
      <c r="H406" s="111">
        <f t="shared" si="19"/>
        <v>633720</v>
      </c>
    </row>
    <row r="407" spans="1:9">
      <c r="A407" s="108">
        <v>44</v>
      </c>
      <c r="B407" s="108" t="s">
        <v>1763</v>
      </c>
      <c r="C407" s="108">
        <v>2966238</v>
      </c>
      <c r="D407" s="109" t="s">
        <v>1764</v>
      </c>
      <c r="E407" s="108" t="s">
        <v>1765</v>
      </c>
      <c r="F407" s="111">
        <v>689450</v>
      </c>
      <c r="H407" s="111">
        <f t="shared" si="19"/>
        <v>689450</v>
      </c>
    </row>
    <row r="408" spans="1:9">
      <c r="A408" s="108">
        <v>45</v>
      </c>
      <c r="B408" s="108" t="s">
        <v>1766</v>
      </c>
      <c r="C408" s="108">
        <v>2222708</v>
      </c>
      <c r="D408" s="109" t="s">
        <v>1704</v>
      </c>
      <c r="E408" s="108" t="s">
        <v>1767</v>
      </c>
      <c r="F408" s="111">
        <v>218500</v>
      </c>
      <c r="H408" s="111">
        <f t="shared" ref="H408" si="20">F408-G408</f>
        <v>218500</v>
      </c>
    </row>
    <row r="409" spans="1:9">
      <c r="F409" s="128">
        <f>SUM(F364:F408)</f>
        <v>30748365</v>
      </c>
      <c r="G409" s="128">
        <f t="shared" ref="G409:H409" si="21">SUM(G364:G408)</f>
        <v>0</v>
      </c>
      <c r="H409" s="128">
        <f t="shared" si="21"/>
        <v>30748365</v>
      </c>
    </row>
    <row r="410" spans="1:9" s="105" customFormat="1">
      <c r="A410" s="118" t="s">
        <v>1126</v>
      </c>
      <c r="B410" s="125" t="s">
        <v>1124</v>
      </c>
      <c r="C410" s="125"/>
      <c r="D410" s="126"/>
      <c r="E410" s="125" t="s">
        <v>1124</v>
      </c>
      <c r="F410" s="127">
        <f>F409</f>
        <v>30748365</v>
      </c>
      <c r="G410" s="127">
        <f t="shared" ref="G410:H410" si="22">G409</f>
        <v>0</v>
      </c>
      <c r="H410" s="127">
        <f t="shared" si="22"/>
        <v>30748365</v>
      </c>
      <c r="I410" s="108"/>
    </row>
    <row r="411" spans="1:9">
      <c r="A411" s="829" t="s">
        <v>1768</v>
      </c>
      <c r="B411" s="830"/>
      <c r="C411" s="830"/>
      <c r="D411" s="830"/>
      <c r="E411" s="830"/>
      <c r="F411" s="830"/>
      <c r="G411" s="830"/>
      <c r="H411" s="831"/>
    </row>
    <row r="412" spans="1:9">
      <c r="A412" s="114"/>
      <c r="B412" s="115" t="s">
        <v>1293</v>
      </c>
      <c r="C412" s="116"/>
      <c r="D412" s="116"/>
      <c r="E412" s="116"/>
      <c r="F412" s="116"/>
      <c r="G412" s="116"/>
      <c r="H412" s="117"/>
    </row>
    <row r="413" spans="1:9">
      <c r="A413" s="108">
        <v>1</v>
      </c>
      <c r="B413" s="108" t="s">
        <v>1769</v>
      </c>
      <c r="C413" s="108">
        <v>2193301</v>
      </c>
      <c r="D413" s="109">
        <v>44931</v>
      </c>
      <c r="E413" s="108" t="s">
        <v>1770</v>
      </c>
      <c r="F413" s="111">
        <v>259681.1</v>
      </c>
      <c r="H413" s="111">
        <f t="shared" ref="H413:H439" si="23">F413-G413</f>
        <v>259681.1</v>
      </c>
    </row>
    <row r="414" spans="1:9">
      <c r="A414" s="108">
        <v>2</v>
      </c>
      <c r="B414" s="108" t="s">
        <v>1771</v>
      </c>
      <c r="C414" s="108">
        <v>2021789</v>
      </c>
      <c r="D414" s="109" t="s">
        <v>1772</v>
      </c>
      <c r="E414" s="108" t="s">
        <v>1773</v>
      </c>
      <c r="F414" s="111">
        <v>576212.4</v>
      </c>
      <c r="H414" s="111">
        <f t="shared" si="23"/>
        <v>576212.4</v>
      </c>
    </row>
    <row r="415" spans="1:9">
      <c r="A415" s="108">
        <v>3</v>
      </c>
      <c r="B415" s="108" t="s">
        <v>1774</v>
      </c>
      <c r="C415" s="108">
        <v>21933031</v>
      </c>
      <c r="D415" s="109">
        <v>45566</v>
      </c>
      <c r="E415" s="108" t="s">
        <v>1775</v>
      </c>
      <c r="F415" s="111">
        <v>31500</v>
      </c>
      <c r="H415" s="111">
        <f t="shared" si="23"/>
        <v>31500</v>
      </c>
    </row>
    <row r="416" spans="1:9">
      <c r="A416" s="108">
        <v>4</v>
      </c>
      <c r="B416" s="108" t="s">
        <v>1776</v>
      </c>
      <c r="C416" s="108">
        <v>2021775</v>
      </c>
      <c r="D416" s="109" t="s">
        <v>1777</v>
      </c>
      <c r="E416" s="108" t="s">
        <v>1778</v>
      </c>
      <c r="F416" s="111">
        <v>1052400</v>
      </c>
      <c r="H416" s="111">
        <f t="shared" si="23"/>
        <v>1052400</v>
      </c>
    </row>
    <row r="417" spans="1:8">
      <c r="A417" s="108">
        <v>5</v>
      </c>
      <c r="B417" s="108" t="s">
        <v>1779</v>
      </c>
      <c r="C417" s="108">
        <v>2748692</v>
      </c>
      <c r="D417" s="109" t="s">
        <v>1780</v>
      </c>
      <c r="E417" s="108" t="s">
        <v>1781</v>
      </c>
      <c r="F417" s="111">
        <v>705280</v>
      </c>
      <c r="H417" s="111">
        <f t="shared" si="23"/>
        <v>705280</v>
      </c>
    </row>
    <row r="418" spans="1:8">
      <c r="A418" s="108">
        <v>6</v>
      </c>
      <c r="B418" s="108" t="s">
        <v>1782</v>
      </c>
      <c r="C418" s="108">
        <v>2748694</v>
      </c>
      <c r="D418" s="109">
        <v>45383</v>
      </c>
      <c r="E418" s="108" t="s">
        <v>1783</v>
      </c>
      <c r="F418" s="111">
        <v>800000</v>
      </c>
      <c r="H418" s="111">
        <f t="shared" si="23"/>
        <v>800000</v>
      </c>
    </row>
    <row r="419" spans="1:8">
      <c r="A419" s="108">
        <v>7</v>
      </c>
      <c r="B419" s="108" t="s">
        <v>1784</v>
      </c>
      <c r="C419" s="108">
        <v>2193328</v>
      </c>
      <c r="D419" s="109">
        <v>44930</v>
      </c>
      <c r="E419" s="108" t="s">
        <v>1785</v>
      </c>
      <c r="F419" s="111">
        <v>236477.6</v>
      </c>
      <c r="H419" s="111">
        <f t="shared" si="23"/>
        <v>236477.6</v>
      </c>
    </row>
    <row r="420" spans="1:8">
      <c r="A420" s="108">
        <v>8</v>
      </c>
      <c r="B420" s="108" t="s">
        <v>1096</v>
      </c>
      <c r="C420" s="108">
        <v>2021781</v>
      </c>
      <c r="D420" s="109" t="s">
        <v>1107</v>
      </c>
      <c r="E420" s="108" t="s">
        <v>1786</v>
      </c>
      <c r="F420" s="111">
        <v>4260</v>
      </c>
      <c r="H420" s="111">
        <f t="shared" si="23"/>
        <v>4260</v>
      </c>
    </row>
    <row r="421" spans="1:8">
      <c r="A421" s="108">
        <v>9</v>
      </c>
      <c r="B421" s="108" t="s">
        <v>1605</v>
      </c>
      <c r="C421" s="108">
        <v>2193306</v>
      </c>
      <c r="D421" s="109" t="s">
        <v>1787</v>
      </c>
      <c r="E421" s="108" t="s">
        <v>1788</v>
      </c>
      <c r="F421" s="111">
        <v>207635</v>
      </c>
      <c r="H421" s="111">
        <f t="shared" si="23"/>
        <v>207635</v>
      </c>
    </row>
    <row r="422" spans="1:8">
      <c r="A422" s="108">
        <v>10</v>
      </c>
      <c r="B422" s="108" t="s">
        <v>1296</v>
      </c>
      <c r="C422" s="108">
        <v>2193307</v>
      </c>
      <c r="D422" s="109" t="s">
        <v>1789</v>
      </c>
      <c r="E422" s="108" t="s">
        <v>1786</v>
      </c>
      <c r="F422" s="111">
        <v>47030</v>
      </c>
      <c r="H422" s="111">
        <f t="shared" si="23"/>
        <v>47030</v>
      </c>
    </row>
    <row r="423" spans="1:8">
      <c r="A423" s="108">
        <v>11</v>
      </c>
      <c r="B423" s="108" t="s">
        <v>1594</v>
      </c>
      <c r="C423" s="108">
        <v>2021786</v>
      </c>
      <c r="D423" s="109" t="s">
        <v>1790</v>
      </c>
      <c r="E423" s="108" t="s">
        <v>1791</v>
      </c>
      <c r="F423" s="111">
        <v>216920</v>
      </c>
      <c r="H423" s="111">
        <f t="shared" si="23"/>
        <v>216920</v>
      </c>
    </row>
    <row r="424" spans="1:8">
      <c r="A424" s="108">
        <v>12</v>
      </c>
      <c r="B424" s="108" t="s">
        <v>1792</v>
      </c>
      <c r="C424" s="108">
        <v>2021788</v>
      </c>
      <c r="D424" s="109" t="s">
        <v>1793</v>
      </c>
      <c r="E424" s="108" t="s">
        <v>1791</v>
      </c>
      <c r="F424" s="111">
        <v>342014</v>
      </c>
      <c r="H424" s="111">
        <f t="shared" si="23"/>
        <v>342014</v>
      </c>
    </row>
    <row r="425" spans="1:8">
      <c r="A425" s="108">
        <v>13</v>
      </c>
      <c r="B425" s="108" t="s">
        <v>1794</v>
      </c>
      <c r="C425" s="108">
        <v>2021789</v>
      </c>
      <c r="D425" s="109" t="s">
        <v>1772</v>
      </c>
      <c r="E425" s="108" t="s">
        <v>1037</v>
      </c>
      <c r="F425" s="111">
        <v>15000</v>
      </c>
      <c r="H425" s="111">
        <f t="shared" si="23"/>
        <v>15000</v>
      </c>
    </row>
    <row r="426" spans="1:8">
      <c r="A426" s="108">
        <v>14</v>
      </c>
      <c r="B426" s="108" t="s">
        <v>1795</v>
      </c>
      <c r="C426" s="108">
        <v>2021782</v>
      </c>
      <c r="D426" s="109">
        <v>45147</v>
      </c>
      <c r="E426" s="108" t="s">
        <v>1778</v>
      </c>
      <c r="F426" s="111">
        <v>498000</v>
      </c>
      <c r="H426" s="111">
        <f t="shared" si="23"/>
        <v>498000</v>
      </c>
    </row>
    <row r="427" spans="1:8">
      <c r="A427" s="108">
        <v>15</v>
      </c>
      <c r="B427" s="108" t="s">
        <v>1796</v>
      </c>
      <c r="C427" s="108">
        <v>2021796</v>
      </c>
      <c r="E427" s="108" t="s">
        <v>1778</v>
      </c>
      <c r="F427" s="111">
        <v>233000</v>
      </c>
      <c r="H427" s="111">
        <f t="shared" si="23"/>
        <v>233000</v>
      </c>
    </row>
    <row r="428" spans="1:8">
      <c r="A428" s="108">
        <v>16</v>
      </c>
      <c r="B428" s="108" t="s">
        <v>1797</v>
      </c>
      <c r="C428" s="108">
        <v>2021797</v>
      </c>
      <c r="D428" s="109" t="s">
        <v>1798</v>
      </c>
      <c r="E428" s="108" t="s">
        <v>1799</v>
      </c>
      <c r="F428" s="111">
        <v>3000000</v>
      </c>
      <c r="H428" s="111">
        <f t="shared" si="23"/>
        <v>3000000</v>
      </c>
    </row>
    <row r="429" spans="1:8">
      <c r="A429" s="108">
        <v>17</v>
      </c>
      <c r="B429" s="108" t="s">
        <v>1800</v>
      </c>
      <c r="C429" s="108">
        <v>2193309</v>
      </c>
      <c r="D429" s="109">
        <v>45293</v>
      </c>
      <c r="E429" s="108" t="s">
        <v>1801</v>
      </c>
      <c r="F429" s="111">
        <v>377600</v>
      </c>
      <c r="H429" s="111">
        <f t="shared" si="23"/>
        <v>377600</v>
      </c>
    </row>
    <row r="430" spans="1:8">
      <c r="A430" s="108">
        <v>18</v>
      </c>
      <c r="B430" s="108" t="s">
        <v>1802</v>
      </c>
      <c r="C430" s="108">
        <v>2021797</v>
      </c>
      <c r="D430" s="109" t="s">
        <v>1780</v>
      </c>
      <c r="E430" s="108" t="s">
        <v>1803</v>
      </c>
      <c r="F430" s="111">
        <v>40000</v>
      </c>
      <c r="H430" s="111">
        <f t="shared" si="23"/>
        <v>40000</v>
      </c>
    </row>
    <row r="431" spans="1:8">
      <c r="A431" s="108">
        <v>19</v>
      </c>
      <c r="B431" s="108" t="s">
        <v>1205</v>
      </c>
      <c r="C431" s="108">
        <v>2021800</v>
      </c>
      <c r="D431" s="109">
        <v>45536</v>
      </c>
      <c r="E431" s="108" t="s">
        <v>1788</v>
      </c>
      <c r="F431" s="111">
        <v>412665</v>
      </c>
      <c r="H431" s="111">
        <f t="shared" si="23"/>
        <v>412665</v>
      </c>
    </row>
    <row r="432" spans="1:8">
      <c r="A432" s="108">
        <v>20</v>
      </c>
      <c r="B432" s="108" t="s">
        <v>1804</v>
      </c>
      <c r="C432" s="108">
        <v>2193326</v>
      </c>
      <c r="D432" s="109" t="s">
        <v>1049</v>
      </c>
      <c r="E432" s="108" t="s">
        <v>1785</v>
      </c>
      <c r="F432" s="111">
        <v>75516</v>
      </c>
      <c r="H432" s="111">
        <f t="shared" si="23"/>
        <v>75516</v>
      </c>
    </row>
    <row r="433" spans="1:9">
      <c r="A433" s="108">
        <v>21</v>
      </c>
      <c r="B433" s="108" t="s">
        <v>1805</v>
      </c>
      <c r="C433" s="108">
        <v>2193327</v>
      </c>
      <c r="D433" s="109">
        <v>45295</v>
      </c>
      <c r="E433" s="108" t="s">
        <v>1785</v>
      </c>
      <c r="F433" s="111">
        <v>90248</v>
      </c>
      <c r="H433" s="111">
        <f t="shared" si="23"/>
        <v>90248</v>
      </c>
    </row>
    <row r="434" spans="1:9">
      <c r="A434" s="108">
        <v>22</v>
      </c>
      <c r="B434" s="108" t="s">
        <v>1806</v>
      </c>
      <c r="C434" s="108">
        <v>2193324</v>
      </c>
      <c r="D434" s="109">
        <v>45629</v>
      </c>
      <c r="E434" s="108" t="s">
        <v>1785</v>
      </c>
      <c r="F434" s="111">
        <v>896292</v>
      </c>
      <c r="H434" s="111">
        <f t="shared" si="23"/>
        <v>896292</v>
      </c>
    </row>
    <row r="435" spans="1:9">
      <c r="A435" s="108">
        <v>23</v>
      </c>
      <c r="B435" s="108" t="s">
        <v>1807</v>
      </c>
      <c r="C435" s="108">
        <v>2193325</v>
      </c>
      <c r="D435" s="109" t="s">
        <v>1808</v>
      </c>
      <c r="E435" s="108" t="s">
        <v>1785</v>
      </c>
      <c r="F435" s="111">
        <v>49926.400000000001</v>
      </c>
      <c r="H435" s="111">
        <f t="shared" si="23"/>
        <v>49926.400000000001</v>
      </c>
    </row>
    <row r="436" spans="1:9">
      <c r="A436" s="108">
        <v>24</v>
      </c>
      <c r="B436" s="108" t="s">
        <v>1809</v>
      </c>
      <c r="C436" s="108">
        <v>2193350</v>
      </c>
      <c r="D436" s="109">
        <v>45537</v>
      </c>
      <c r="E436" s="108" t="s">
        <v>1810</v>
      </c>
      <c r="F436" s="111">
        <v>403982</v>
      </c>
      <c r="H436" s="111">
        <f t="shared" si="23"/>
        <v>403982</v>
      </c>
    </row>
    <row r="437" spans="1:9">
      <c r="A437" s="108">
        <v>25</v>
      </c>
      <c r="B437" s="108" t="s">
        <v>1811</v>
      </c>
      <c r="C437" s="108">
        <v>2021791</v>
      </c>
      <c r="D437" s="109" t="s">
        <v>1812</v>
      </c>
      <c r="E437" s="108" t="s">
        <v>1124</v>
      </c>
      <c r="F437" s="111">
        <v>2168507.67</v>
      </c>
      <c r="H437" s="111">
        <f t="shared" si="23"/>
        <v>2168507.67</v>
      </c>
    </row>
    <row r="438" spans="1:9">
      <c r="A438" s="108">
        <v>26</v>
      </c>
      <c r="B438" s="108" t="s">
        <v>1182</v>
      </c>
      <c r="C438" s="108">
        <v>2748697</v>
      </c>
      <c r="D438" s="109">
        <v>45388</v>
      </c>
      <c r="E438" s="108" t="s">
        <v>1813</v>
      </c>
      <c r="F438" s="111">
        <v>1184500</v>
      </c>
      <c r="H438" s="111">
        <f t="shared" si="23"/>
        <v>1184500</v>
      </c>
    </row>
    <row r="439" spans="1:9">
      <c r="A439" s="108">
        <v>27</v>
      </c>
      <c r="B439" s="108" t="s">
        <v>1814</v>
      </c>
      <c r="C439" s="108">
        <v>2193313</v>
      </c>
      <c r="D439" s="109">
        <v>45506</v>
      </c>
      <c r="E439" s="108" t="s">
        <v>1788</v>
      </c>
      <c r="F439" s="111">
        <v>193700</v>
      </c>
      <c r="H439" s="111">
        <f t="shared" si="23"/>
        <v>193700</v>
      </c>
    </row>
    <row r="440" spans="1:9" s="124" customFormat="1">
      <c r="A440" s="129" t="s">
        <v>1126</v>
      </c>
      <c r="B440" s="129" t="s">
        <v>1124</v>
      </c>
      <c r="C440" s="129"/>
      <c r="D440" s="130"/>
      <c r="E440" s="129" t="s">
        <v>1124</v>
      </c>
      <c r="F440" s="127">
        <f>SUM(F413:F439)</f>
        <v>14118347.17</v>
      </c>
      <c r="G440" s="127">
        <f t="shared" ref="G440:H440" si="24">SUM(G413:G439)</f>
        <v>0</v>
      </c>
      <c r="H440" s="127">
        <f t="shared" si="24"/>
        <v>14118347.17</v>
      </c>
      <c r="I440" s="108"/>
    </row>
    <row r="441" spans="1:9">
      <c r="A441" s="829" t="s">
        <v>1815</v>
      </c>
      <c r="B441" s="830"/>
      <c r="C441" s="830"/>
      <c r="D441" s="830"/>
      <c r="E441" s="830"/>
      <c r="F441" s="830"/>
      <c r="G441" s="830"/>
      <c r="H441" s="831"/>
    </row>
    <row r="442" spans="1:9">
      <c r="B442" s="105" t="s">
        <v>1293</v>
      </c>
    </row>
    <row r="443" spans="1:9">
      <c r="A443" s="108">
        <v>1</v>
      </c>
      <c r="B443" s="108" t="s">
        <v>1901</v>
      </c>
      <c r="C443" s="108">
        <v>4319154</v>
      </c>
      <c r="E443" s="108" t="s">
        <v>1902</v>
      </c>
      <c r="F443" s="111">
        <v>16058700</v>
      </c>
      <c r="G443" s="111">
        <v>0</v>
      </c>
      <c r="H443" s="111">
        <f t="shared" ref="H443:H453" si="25">F443-G443</f>
        <v>16058700</v>
      </c>
    </row>
    <row r="444" spans="1:9">
      <c r="A444" s="108">
        <v>2</v>
      </c>
      <c r="B444" s="108" t="s">
        <v>1903</v>
      </c>
      <c r="C444" s="108">
        <v>3898822</v>
      </c>
      <c r="E444" s="108" t="s">
        <v>1904</v>
      </c>
      <c r="F444" s="111">
        <v>8019432</v>
      </c>
      <c r="G444" s="111">
        <v>0</v>
      </c>
      <c r="H444" s="111">
        <f t="shared" si="25"/>
        <v>8019432</v>
      </c>
    </row>
    <row r="445" spans="1:9">
      <c r="A445" s="108">
        <v>3</v>
      </c>
      <c r="B445" s="108" t="s">
        <v>1166</v>
      </c>
      <c r="E445" s="108" t="s">
        <v>1905</v>
      </c>
      <c r="F445" s="111">
        <v>7337460</v>
      </c>
      <c r="G445" s="111">
        <v>0</v>
      </c>
      <c r="H445" s="111">
        <f t="shared" si="25"/>
        <v>7337460</v>
      </c>
    </row>
    <row r="446" spans="1:9">
      <c r="A446" s="108">
        <v>4</v>
      </c>
      <c r="B446" s="108" t="s">
        <v>1906</v>
      </c>
      <c r="C446" s="108">
        <v>3898824</v>
      </c>
      <c r="E446" s="108" t="s">
        <v>1907</v>
      </c>
      <c r="F446" s="111">
        <v>2997800</v>
      </c>
      <c r="G446" s="111">
        <v>0</v>
      </c>
      <c r="H446" s="111">
        <f t="shared" si="25"/>
        <v>2997800</v>
      </c>
    </row>
    <row r="447" spans="1:9">
      <c r="A447" s="108">
        <v>5</v>
      </c>
      <c r="B447" s="108" t="s">
        <v>1908</v>
      </c>
      <c r="C447" s="108" t="s">
        <v>1909</v>
      </c>
      <c r="E447" s="108" t="s">
        <v>1910</v>
      </c>
      <c r="F447" s="111">
        <v>1596645</v>
      </c>
      <c r="G447" s="111">
        <v>0</v>
      </c>
      <c r="H447" s="111">
        <f t="shared" si="25"/>
        <v>1596645</v>
      </c>
    </row>
    <row r="448" spans="1:9">
      <c r="A448" s="108">
        <v>6</v>
      </c>
      <c r="B448" s="108" t="s">
        <v>1911</v>
      </c>
      <c r="E448" s="108" t="s">
        <v>1912</v>
      </c>
      <c r="F448" s="111">
        <v>1449000</v>
      </c>
      <c r="G448" s="111">
        <v>0</v>
      </c>
      <c r="H448" s="111">
        <f t="shared" si="25"/>
        <v>1449000</v>
      </c>
    </row>
    <row r="449" spans="1:9">
      <c r="A449" s="108">
        <v>7</v>
      </c>
      <c r="B449" s="108" t="s">
        <v>1913</v>
      </c>
      <c r="E449" s="108" t="s">
        <v>1914</v>
      </c>
      <c r="F449" s="111">
        <v>1361000</v>
      </c>
      <c r="G449" s="111">
        <v>0</v>
      </c>
      <c r="H449" s="111">
        <f t="shared" si="25"/>
        <v>1361000</v>
      </c>
    </row>
    <row r="450" spans="1:9">
      <c r="A450" s="108">
        <v>8</v>
      </c>
      <c r="B450" s="108" t="s">
        <v>1915</v>
      </c>
      <c r="C450" s="108">
        <v>3898825</v>
      </c>
      <c r="E450" s="108" t="s">
        <v>1916</v>
      </c>
      <c r="F450" s="111">
        <v>995000</v>
      </c>
      <c r="G450" s="111">
        <v>0</v>
      </c>
      <c r="H450" s="111">
        <f t="shared" si="25"/>
        <v>995000</v>
      </c>
    </row>
    <row r="451" spans="1:9">
      <c r="A451" s="108">
        <v>9</v>
      </c>
      <c r="B451" s="108" t="s">
        <v>1917</v>
      </c>
      <c r="C451" s="108">
        <v>2203212</v>
      </c>
      <c r="E451" s="108" t="s">
        <v>1918</v>
      </c>
      <c r="F451" s="111">
        <v>800387</v>
      </c>
      <c r="G451" s="111">
        <v>0</v>
      </c>
      <c r="H451" s="111">
        <f t="shared" si="25"/>
        <v>800387</v>
      </c>
    </row>
    <row r="452" spans="1:9">
      <c r="A452" s="108">
        <v>10</v>
      </c>
      <c r="B452" s="108" t="s">
        <v>1449</v>
      </c>
      <c r="C452" s="108">
        <v>2203169</v>
      </c>
      <c r="E452" s="108" t="s">
        <v>1037</v>
      </c>
      <c r="F452" s="111">
        <v>597500</v>
      </c>
      <c r="G452" s="111">
        <v>0</v>
      </c>
      <c r="H452" s="111">
        <f t="shared" si="25"/>
        <v>597500</v>
      </c>
    </row>
    <row r="453" spans="1:9">
      <c r="A453" s="108">
        <v>11</v>
      </c>
      <c r="B453" s="108" t="s">
        <v>1919</v>
      </c>
      <c r="C453" s="108">
        <v>1984484</v>
      </c>
      <c r="E453" s="108" t="s">
        <v>1037</v>
      </c>
      <c r="F453" s="111">
        <v>429900</v>
      </c>
      <c r="G453" s="111">
        <v>0</v>
      </c>
      <c r="H453" s="111">
        <f t="shared" si="25"/>
        <v>429900</v>
      </c>
    </row>
    <row r="454" spans="1:9">
      <c r="A454" s="108">
        <v>12</v>
      </c>
      <c r="B454" s="108" t="s">
        <v>1920</v>
      </c>
      <c r="C454" s="108">
        <v>2203198</v>
      </c>
      <c r="E454" s="108" t="s">
        <v>1037</v>
      </c>
      <c r="F454" s="111">
        <v>375970</v>
      </c>
      <c r="G454" s="111">
        <v>0</v>
      </c>
      <c r="H454" s="111">
        <f t="shared" ref="H454:H457" si="26">F454-G454</f>
        <v>375970</v>
      </c>
    </row>
    <row r="455" spans="1:9">
      <c r="A455" s="108">
        <v>13</v>
      </c>
      <c r="B455" s="108" t="s">
        <v>1296</v>
      </c>
      <c r="C455" s="108">
        <v>2203151</v>
      </c>
      <c r="E455" s="108" t="s">
        <v>1045</v>
      </c>
      <c r="F455" s="111">
        <v>300000</v>
      </c>
      <c r="G455" s="111">
        <v>0</v>
      </c>
      <c r="H455" s="111">
        <f t="shared" si="26"/>
        <v>300000</v>
      </c>
    </row>
    <row r="456" spans="1:9">
      <c r="A456" s="108">
        <v>14</v>
      </c>
      <c r="B456" s="108" t="s">
        <v>1921</v>
      </c>
      <c r="C456" s="108">
        <v>2203227</v>
      </c>
      <c r="E456" s="108" t="s">
        <v>1922</v>
      </c>
      <c r="F456" s="111">
        <v>285186</v>
      </c>
      <c r="G456" s="111">
        <v>0</v>
      </c>
      <c r="H456" s="111">
        <f t="shared" si="26"/>
        <v>285186</v>
      </c>
    </row>
    <row r="457" spans="1:9">
      <c r="A457" s="108">
        <v>15</v>
      </c>
      <c r="B457" s="108" t="s">
        <v>1296</v>
      </c>
      <c r="C457" s="108">
        <v>2203086</v>
      </c>
      <c r="E457" s="108" t="s">
        <v>1045</v>
      </c>
      <c r="F457" s="111">
        <v>284340</v>
      </c>
      <c r="G457" s="111">
        <v>0</v>
      </c>
      <c r="H457" s="111">
        <f t="shared" si="26"/>
        <v>284340</v>
      </c>
    </row>
    <row r="458" spans="1:9">
      <c r="F458" s="107">
        <f>SUM(F443:F457)</f>
        <v>42888320</v>
      </c>
      <c r="G458" s="111">
        <f t="shared" ref="G458:H458" si="27">SUM(G443:G457)</f>
        <v>0</v>
      </c>
      <c r="H458" s="107">
        <f t="shared" si="27"/>
        <v>42888320</v>
      </c>
    </row>
    <row r="459" spans="1:9" s="124" customFormat="1">
      <c r="A459" s="129" t="s">
        <v>1126</v>
      </c>
      <c r="B459" s="129" t="s">
        <v>1124</v>
      </c>
      <c r="C459" s="129"/>
      <c r="D459" s="130"/>
      <c r="E459" s="129" t="s">
        <v>1124</v>
      </c>
      <c r="F459" s="127">
        <f>F458</f>
        <v>42888320</v>
      </c>
      <c r="G459" s="127">
        <f t="shared" ref="G459:H459" si="28">G458</f>
        <v>0</v>
      </c>
      <c r="H459" s="127">
        <f t="shared" si="28"/>
        <v>42888320</v>
      </c>
      <c r="I459" s="108"/>
    </row>
    <row r="460" spans="1:9">
      <c r="A460" s="829" t="s">
        <v>1923</v>
      </c>
      <c r="B460" s="830"/>
      <c r="C460" s="830"/>
      <c r="D460" s="830"/>
      <c r="E460" s="830"/>
      <c r="F460" s="830"/>
      <c r="G460" s="830"/>
      <c r="H460" s="831"/>
    </row>
    <row r="461" spans="1:9">
      <c r="A461" s="114"/>
      <c r="B461" s="115" t="s">
        <v>1293</v>
      </c>
      <c r="C461" s="116"/>
      <c r="D461" s="116"/>
      <c r="E461" s="116"/>
      <c r="F461" s="116"/>
      <c r="G461" s="116"/>
      <c r="H461" s="117"/>
    </row>
    <row r="462" spans="1:9">
      <c r="A462" s="108">
        <v>1</v>
      </c>
      <c r="B462" s="108" t="s">
        <v>1924</v>
      </c>
      <c r="C462" s="108">
        <v>1922818</v>
      </c>
      <c r="D462" s="109" t="s">
        <v>1925</v>
      </c>
      <c r="E462" s="108" t="s">
        <v>1926</v>
      </c>
      <c r="F462" s="111">
        <v>1911955.5</v>
      </c>
      <c r="H462" s="111">
        <f t="shared" ref="H462:H476" si="29">F462-G462</f>
        <v>1911955.5</v>
      </c>
    </row>
    <row r="463" spans="1:9">
      <c r="A463" s="108">
        <v>2</v>
      </c>
      <c r="B463" s="108" t="s">
        <v>1927</v>
      </c>
      <c r="C463" s="108">
        <v>2003204</v>
      </c>
      <c r="D463" s="109" t="s">
        <v>1928</v>
      </c>
      <c r="E463" s="108" t="s">
        <v>1929</v>
      </c>
      <c r="F463" s="111">
        <v>399500</v>
      </c>
      <c r="H463" s="111">
        <f t="shared" si="29"/>
        <v>399500</v>
      </c>
    </row>
    <row r="464" spans="1:9">
      <c r="A464" s="108">
        <v>3</v>
      </c>
      <c r="B464" s="108" t="s">
        <v>1930</v>
      </c>
      <c r="C464" s="108">
        <v>1916140</v>
      </c>
      <c r="D464" s="109">
        <v>45324</v>
      </c>
      <c r="E464" s="108" t="s">
        <v>1931</v>
      </c>
      <c r="F464" s="111">
        <v>214000</v>
      </c>
      <c r="H464" s="111">
        <f t="shared" si="29"/>
        <v>214000</v>
      </c>
    </row>
    <row r="465" spans="1:9">
      <c r="A465" s="108">
        <v>4</v>
      </c>
      <c r="B465" s="108" t="s">
        <v>1296</v>
      </c>
      <c r="C465" s="108">
        <v>2090881</v>
      </c>
      <c r="D465" s="109" t="s">
        <v>1932</v>
      </c>
      <c r="E465" s="108" t="s">
        <v>1624</v>
      </c>
      <c r="F465" s="111">
        <v>48520</v>
      </c>
      <c r="H465" s="111">
        <f t="shared" si="29"/>
        <v>48520</v>
      </c>
    </row>
    <row r="466" spans="1:9">
      <c r="A466" s="108">
        <v>5</v>
      </c>
      <c r="B466" s="108" t="s">
        <v>1059</v>
      </c>
      <c r="C466" s="108">
        <v>2090894</v>
      </c>
      <c r="D466" s="109" t="s">
        <v>1933</v>
      </c>
      <c r="E466" s="108" t="s">
        <v>1934</v>
      </c>
      <c r="F466" s="111">
        <v>219380</v>
      </c>
      <c r="H466" s="111">
        <f t="shared" si="29"/>
        <v>219380</v>
      </c>
    </row>
    <row r="467" spans="1:9">
      <c r="A467" s="108">
        <v>6</v>
      </c>
      <c r="B467" s="108" t="s">
        <v>1935</v>
      </c>
      <c r="C467" s="108">
        <v>3097556</v>
      </c>
      <c r="D467" s="109" t="s">
        <v>1936</v>
      </c>
      <c r="E467" s="108" t="s">
        <v>1937</v>
      </c>
      <c r="F467" s="111">
        <v>1210000</v>
      </c>
      <c r="H467" s="111">
        <f t="shared" si="29"/>
        <v>1210000</v>
      </c>
    </row>
    <row r="468" spans="1:9">
      <c r="A468" s="108">
        <v>7</v>
      </c>
      <c r="B468" s="108" t="s">
        <v>1938</v>
      </c>
      <c r="C468" s="108">
        <v>1916300</v>
      </c>
      <c r="D468" s="109">
        <v>45023</v>
      </c>
      <c r="E468" s="108" t="s">
        <v>1939</v>
      </c>
      <c r="F468" s="111">
        <v>220864</v>
      </c>
      <c r="H468" s="111">
        <f t="shared" si="29"/>
        <v>220864</v>
      </c>
    </row>
    <row r="469" spans="1:9">
      <c r="A469" s="108">
        <v>8</v>
      </c>
      <c r="B469" s="108" t="s">
        <v>1940</v>
      </c>
      <c r="C469" s="108">
        <v>1916322</v>
      </c>
      <c r="D469" s="109" t="s">
        <v>1941</v>
      </c>
      <c r="E469" s="108" t="s">
        <v>1942</v>
      </c>
      <c r="F469" s="111">
        <v>1324024</v>
      </c>
      <c r="H469" s="111">
        <f t="shared" si="29"/>
        <v>1324024</v>
      </c>
    </row>
    <row r="470" spans="1:9">
      <c r="A470" s="108">
        <v>9</v>
      </c>
      <c r="B470" s="108" t="s">
        <v>1209</v>
      </c>
      <c r="C470" s="108">
        <v>2090878</v>
      </c>
      <c r="D470" s="109" t="s">
        <v>1941</v>
      </c>
      <c r="E470" s="108" t="s">
        <v>1624</v>
      </c>
      <c r="F470" s="111">
        <v>19080</v>
      </c>
      <c r="H470" s="111">
        <f t="shared" si="29"/>
        <v>19080</v>
      </c>
    </row>
    <row r="471" spans="1:9">
      <c r="A471" s="108">
        <v>10</v>
      </c>
      <c r="B471" s="108" t="s">
        <v>1943</v>
      </c>
      <c r="C471" s="108">
        <v>1916327</v>
      </c>
      <c r="D471" s="109">
        <v>45146</v>
      </c>
      <c r="E471" s="108" t="s">
        <v>1624</v>
      </c>
      <c r="F471" s="111">
        <v>3300</v>
      </c>
      <c r="H471" s="111">
        <f t="shared" si="29"/>
        <v>3300</v>
      </c>
    </row>
    <row r="472" spans="1:9">
      <c r="A472" s="108">
        <v>11</v>
      </c>
      <c r="B472" s="108" t="s">
        <v>1944</v>
      </c>
      <c r="C472" s="108">
        <v>1916141</v>
      </c>
      <c r="D472" s="109" t="s">
        <v>1945</v>
      </c>
      <c r="E472" s="108" t="s">
        <v>1946</v>
      </c>
      <c r="F472" s="111">
        <v>182000</v>
      </c>
      <c r="H472" s="111">
        <f t="shared" si="29"/>
        <v>182000</v>
      </c>
    </row>
    <row r="473" spans="1:9">
      <c r="A473" s="108">
        <v>12</v>
      </c>
      <c r="B473" s="108" t="s">
        <v>1947</v>
      </c>
      <c r="C473" s="108">
        <v>3793099</v>
      </c>
      <c r="D473" s="109">
        <v>45354</v>
      </c>
      <c r="E473" s="108" t="s">
        <v>1937</v>
      </c>
      <c r="F473" s="111">
        <v>4490000</v>
      </c>
      <c r="H473" s="111">
        <f t="shared" si="29"/>
        <v>4490000</v>
      </c>
    </row>
    <row r="474" spans="1:9">
      <c r="A474" s="108">
        <v>13</v>
      </c>
      <c r="B474" s="108" t="s">
        <v>1948</v>
      </c>
      <c r="C474" s="108">
        <v>1922766</v>
      </c>
      <c r="D474" s="109">
        <v>45385</v>
      </c>
      <c r="E474" s="108" t="s">
        <v>1949</v>
      </c>
      <c r="F474" s="111">
        <v>105125</v>
      </c>
      <c r="H474" s="111">
        <f t="shared" si="29"/>
        <v>105125</v>
      </c>
    </row>
    <row r="475" spans="1:9">
      <c r="A475" s="108">
        <v>14</v>
      </c>
      <c r="B475" s="108" t="s">
        <v>1948</v>
      </c>
      <c r="C475" s="108">
        <v>1922765</v>
      </c>
      <c r="D475" s="109">
        <v>45294</v>
      </c>
      <c r="E475" s="108" t="s">
        <v>1950</v>
      </c>
      <c r="F475" s="111">
        <v>711681.02</v>
      </c>
      <c r="H475" s="111">
        <f t="shared" si="29"/>
        <v>711681.02</v>
      </c>
    </row>
    <row r="476" spans="1:9">
      <c r="A476" s="108">
        <v>15</v>
      </c>
      <c r="B476" s="108" t="s">
        <v>1951</v>
      </c>
      <c r="C476" s="108">
        <v>3097555</v>
      </c>
      <c r="D476" s="109" t="s">
        <v>1952</v>
      </c>
      <c r="E476" s="108" t="s">
        <v>1937</v>
      </c>
      <c r="F476" s="111">
        <v>1500000</v>
      </c>
      <c r="H476" s="111">
        <f t="shared" si="29"/>
        <v>1500000</v>
      </c>
    </row>
    <row r="477" spans="1:9">
      <c r="F477" s="107">
        <f>SUM(F462:F476)</f>
        <v>12559429.52</v>
      </c>
      <c r="G477" s="107">
        <f t="shared" ref="G477" si="30">SUM(G462:G476)</f>
        <v>0</v>
      </c>
      <c r="H477" s="107">
        <f>SUM(H462:H476)</f>
        <v>12559429.52</v>
      </c>
    </row>
    <row r="478" spans="1:9" s="124" customFormat="1">
      <c r="A478" s="129" t="s">
        <v>1126</v>
      </c>
      <c r="B478" s="129" t="s">
        <v>1124</v>
      </c>
      <c r="C478" s="129"/>
      <c r="D478" s="130"/>
      <c r="E478" s="129" t="s">
        <v>1124</v>
      </c>
      <c r="F478" s="127">
        <f>F477</f>
        <v>12559429.52</v>
      </c>
      <c r="G478" s="127">
        <f t="shared" ref="G478:H478" si="31">G477</f>
        <v>0</v>
      </c>
      <c r="H478" s="127">
        <f t="shared" si="31"/>
        <v>12559429.52</v>
      </c>
      <c r="I478" s="108"/>
    </row>
    <row r="479" spans="1:9">
      <c r="A479" s="829" t="s">
        <v>1986</v>
      </c>
      <c r="B479" s="830"/>
      <c r="C479" s="830"/>
      <c r="D479" s="830"/>
      <c r="E479" s="830"/>
      <c r="F479" s="830"/>
      <c r="G479" s="830"/>
      <c r="H479" s="831"/>
    </row>
    <row r="480" spans="1:9">
      <c r="B480" s="105" t="s">
        <v>1293</v>
      </c>
    </row>
    <row r="481" spans="1:8">
      <c r="A481" s="108">
        <v>19</v>
      </c>
      <c r="B481" s="108" t="s">
        <v>2025</v>
      </c>
      <c r="C481" s="108">
        <v>2193354</v>
      </c>
      <c r="D481" s="109" t="s">
        <v>2026</v>
      </c>
      <c r="E481" s="108" t="s">
        <v>2027</v>
      </c>
      <c r="F481" s="111">
        <v>21700</v>
      </c>
      <c r="G481" s="111">
        <v>0</v>
      </c>
      <c r="H481" s="111">
        <v>21700</v>
      </c>
    </row>
    <row r="482" spans="1:8">
      <c r="A482" s="108">
        <v>20</v>
      </c>
      <c r="B482" s="108" t="s">
        <v>2025</v>
      </c>
      <c r="C482" s="108">
        <v>2044272</v>
      </c>
      <c r="D482" s="109" t="s">
        <v>2028</v>
      </c>
      <c r="E482" s="108" t="s">
        <v>2027</v>
      </c>
      <c r="F482" s="111">
        <v>26080</v>
      </c>
      <c r="G482" s="111">
        <v>0</v>
      </c>
      <c r="H482" s="111">
        <v>26080</v>
      </c>
    </row>
    <row r="483" spans="1:8">
      <c r="A483" s="108">
        <v>21</v>
      </c>
      <c r="B483" s="108" t="s">
        <v>2029</v>
      </c>
      <c r="C483" s="108">
        <v>3817352</v>
      </c>
      <c r="D483" s="109" t="s">
        <v>2030</v>
      </c>
      <c r="E483" s="108" t="s">
        <v>1069</v>
      </c>
      <c r="F483" s="111">
        <v>2554000</v>
      </c>
      <c r="G483" s="111">
        <v>0</v>
      </c>
      <c r="H483" s="111">
        <v>2554000</v>
      </c>
    </row>
    <row r="484" spans="1:8">
      <c r="A484" s="108">
        <v>22</v>
      </c>
      <c r="B484" s="108" t="s">
        <v>2031</v>
      </c>
      <c r="C484" s="108">
        <v>3817276</v>
      </c>
      <c r="D484" s="109" t="s">
        <v>2032</v>
      </c>
      <c r="E484" s="108" t="s">
        <v>1069</v>
      </c>
      <c r="F484" s="111">
        <v>443150</v>
      </c>
      <c r="G484" s="111">
        <v>0</v>
      </c>
      <c r="H484" s="111">
        <v>443150</v>
      </c>
    </row>
    <row r="485" spans="1:8">
      <c r="A485" s="108">
        <v>23</v>
      </c>
      <c r="B485" s="108" t="s">
        <v>2033</v>
      </c>
      <c r="C485" s="108">
        <v>2044396</v>
      </c>
      <c r="D485" s="109">
        <v>45144</v>
      </c>
      <c r="E485" s="108" t="s">
        <v>2034</v>
      </c>
      <c r="F485" s="111">
        <v>1480000</v>
      </c>
      <c r="G485" s="111">
        <v>0</v>
      </c>
      <c r="H485" s="111">
        <v>1480000</v>
      </c>
    </row>
    <row r="486" spans="1:8">
      <c r="A486" s="108">
        <v>24</v>
      </c>
      <c r="B486" s="108" t="s">
        <v>2033</v>
      </c>
      <c r="C486" s="108">
        <v>2044399</v>
      </c>
      <c r="D486" s="109" t="s">
        <v>2032</v>
      </c>
      <c r="E486" s="108" t="s">
        <v>2034</v>
      </c>
      <c r="F486" s="111">
        <v>2945000</v>
      </c>
      <c r="G486" s="111">
        <v>0</v>
      </c>
      <c r="H486" s="111">
        <v>2945000</v>
      </c>
    </row>
    <row r="487" spans="1:8">
      <c r="A487" s="108">
        <v>25</v>
      </c>
      <c r="B487" s="108" t="s">
        <v>2033</v>
      </c>
      <c r="C487" s="108">
        <v>2044195</v>
      </c>
      <c r="D487" s="109" t="s">
        <v>2035</v>
      </c>
      <c r="E487" s="108" t="s">
        <v>2036</v>
      </c>
      <c r="F487" s="111">
        <v>4333435.2</v>
      </c>
      <c r="G487" s="111">
        <v>0</v>
      </c>
      <c r="H487" s="111">
        <v>4333435.2</v>
      </c>
    </row>
    <row r="488" spans="1:8">
      <c r="A488" s="108">
        <v>26</v>
      </c>
      <c r="B488" s="108" t="s">
        <v>1118</v>
      </c>
      <c r="C488" s="108">
        <v>2193379</v>
      </c>
      <c r="D488" s="109">
        <v>45628</v>
      </c>
      <c r="E488" s="108" t="s">
        <v>2037</v>
      </c>
      <c r="F488" s="111">
        <v>85500</v>
      </c>
      <c r="G488" s="111">
        <v>0</v>
      </c>
      <c r="H488" s="111">
        <v>85500</v>
      </c>
    </row>
    <row r="489" spans="1:8">
      <c r="A489" s="108">
        <v>27</v>
      </c>
      <c r="B489" s="108" t="s">
        <v>1118</v>
      </c>
      <c r="C489" s="108">
        <v>2044329</v>
      </c>
      <c r="D489" s="109">
        <v>45628</v>
      </c>
      <c r="E489" s="108" t="s">
        <v>2037</v>
      </c>
      <c r="F489" s="111">
        <v>85500</v>
      </c>
      <c r="G489" s="111">
        <v>0</v>
      </c>
      <c r="H489" s="111">
        <v>85500</v>
      </c>
    </row>
    <row r="490" spans="1:8">
      <c r="A490" s="108">
        <v>28</v>
      </c>
      <c r="B490" s="108" t="s">
        <v>1118</v>
      </c>
      <c r="C490" s="108">
        <v>2193377</v>
      </c>
      <c r="D490" s="109">
        <v>45628</v>
      </c>
      <c r="E490" s="108" t="s">
        <v>2037</v>
      </c>
      <c r="F490" s="111">
        <v>85500</v>
      </c>
      <c r="G490" s="111">
        <v>0</v>
      </c>
      <c r="H490" s="111">
        <v>85500</v>
      </c>
    </row>
    <row r="491" spans="1:8">
      <c r="A491" s="108">
        <v>29</v>
      </c>
      <c r="B491" s="108" t="s">
        <v>2038</v>
      </c>
      <c r="C491" s="108">
        <v>3817357</v>
      </c>
      <c r="D491" s="109" t="s">
        <v>2030</v>
      </c>
      <c r="E491" s="108" t="s">
        <v>2039</v>
      </c>
      <c r="F491" s="111">
        <v>699999</v>
      </c>
      <c r="G491" s="111">
        <v>0</v>
      </c>
      <c r="H491" s="111">
        <v>699999</v>
      </c>
    </row>
    <row r="492" spans="1:8">
      <c r="A492" s="108">
        <v>30</v>
      </c>
      <c r="B492" s="108" t="s">
        <v>2040</v>
      </c>
      <c r="C492" s="108">
        <v>3817275</v>
      </c>
      <c r="D492" s="109" t="s">
        <v>2041</v>
      </c>
      <c r="E492" s="108" t="s">
        <v>2042</v>
      </c>
      <c r="F492" s="111">
        <v>2049320</v>
      </c>
      <c r="G492" s="111">
        <v>0</v>
      </c>
      <c r="H492" s="111">
        <v>2049320</v>
      </c>
    </row>
    <row r="493" spans="1:8">
      <c r="A493" s="108">
        <v>31</v>
      </c>
      <c r="B493" s="108" t="s">
        <v>2010</v>
      </c>
      <c r="C493" s="108">
        <v>2044308</v>
      </c>
      <c r="D493" s="109" t="s">
        <v>2043</v>
      </c>
      <c r="E493" s="108" t="s">
        <v>2027</v>
      </c>
      <c r="F493" s="111">
        <v>37975</v>
      </c>
      <c r="G493" s="111">
        <v>0</v>
      </c>
      <c r="H493" s="111">
        <v>37975</v>
      </c>
    </row>
    <row r="494" spans="1:8">
      <c r="A494" s="108">
        <v>32</v>
      </c>
      <c r="B494" s="108" t="s">
        <v>2010</v>
      </c>
      <c r="C494" s="108">
        <v>2044264</v>
      </c>
      <c r="D494" s="109">
        <v>45324</v>
      </c>
      <c r="E494" s="108" t="s">
        <v>2027</v>
      </c>
      <c r="F494" s="111">
        <v>31855</v>
      </c>
      <c r="G494" s="111">
        <v>0</v>
      </c>
      <c r="H494" s="111">
        <v>31855</v>
      </c>
    </row>
    <row r="495" spans="1:8">
      <c r="A495" s="108">
        <v>33</v>
      </c>
      <c r="B495" s="108" t="s">
        <v>1296</v>
      </c>
      <c r="C495" s="108">
        <v>2044256</v>
      </c>
      <c r="D495" s="109" t="s">
        <v>2026</v>
      </c>
      <c r="E495" s="108" t="s">
        <v>2027</v>
      </c>
      <c r="F495" s="111">
        <v>20220</v>
      </c>
      <c r="G495" s="111">
        <v>0</v>
      </c>
      <c r="H495" s="111">
        <v>20220</v>
      </c>
    </row>
    <row r="496" spans="1:8">
      <c r="A496" s="108">
        <v>34</v>
      </c>
      <c r="B496" s="108" t="s">
        <v>1113</v>
      </c>
      <c r="C496" s="108">
        <v>2193376</v>
      </c>
      <c r="D496" s="109" t="s">
        <v>2044</v>
      </c>
      <c r="E496" s="108" t="s">
        <v>1037</v>
      </c>
      <c r="F496" s="111">
        <v>75595</v>
      </c>
      <c r="G496" s="111">
        <v>0</v>
      </c>
      <c r="H496" s="111">
        <v>75595</v>
      </c>
    </row>
    <row r="497" spans="1:9">
      <c r="F497" s="107">
        <f>SUM(F481:F496)</f>
        <v>14974829.199999999</v>
      </c>
      <c r="G497" s="107">
        <f t="shared" ref="G497:H497" si="32">SUM(G481:G496)</f>
        <v>0</v>
      </c>
      <c r="H497" s="107">
        <f t="shared" si="32"/>
        <v>14974829.199999999</v>
      </c>
    </row>
    <row r="498" spans="1:9" s="124" customFormat="1">
      <c r="A498" s="129" t="s">
        <v>1126</v>
      </c>
      <c r="B498" s="129" t="s">
        <v>1124</v>
      </c>
      <c r="C498" s="129"/>
      <c r="D498" s="130"/>
      <c r="E498" s="129" t="s">
        <v>1124</v>
      </c>
      <c r="F498" s="127">
        <f>F497</f>
        <v>14974829.199999999</v>
      </c>
      <c r="G498" s="127">
        <f t="shared" ref="G498:H498" si="33">G497</f>
        <v>0</v>
      </c>
      <c r="H498" s="127">
        <f t="shared" si="33"/>
        <v>14974829.199999999</v>
      </c>
      <c r="I498" s="108"/>
    </row>
    <row r="499" spans="1:9">
      <c r="A499" s="829" t="s">
        <v>2045</v>
      </c>
      <c r="B499" s="830"/>
      <c r="C499" s="830"/>
      <c r="D499" s="830"/>
      <c r="E499" s="830"/>
      <c r="F499" s="830"/>
      <c r="G499" s="830"/>
      <c r="H499" s="831"/>
    </row>
    <row r="500" spans="1:9">
      <c r="A500" s="114"/>
      <c r="B500" s="115" t="s">
        <v>1293</v>
      </c>
      <c r="C500" s="116"/>
      <c r="D500" s="116"/>
      <c r="E500" s="116"/>
      <c r="F500" s="116"/>
      <c r="G500" s="116"/>
      <c r="H500" s="117"/>
    </row>
    <row r="501" spans="1:9">
      <c r="A501" s="108">
        <v>1</v>
      </c>
      <c r="B501" s="108" t="s">
        <v>1947</v>
      </c>
      <c r="C501" s="108">
        <v>3117582</v>
      </c>
      <c r="D501" s="109">
        <v>45479</v>
      </c>
      <c r="E501" s="108" t="s">
        <v>2046</v>
      </c>
      <c r="F501" s="111">
        <v>500000</v>
      </c>
      <c r="G501" s="111">
        <v>0</v>
      </c>
      <c r="H501" s="111">
        <v>500000</v>
      </c>
    </row>
    <row r="502" spans="1:9">
      <c r="A502" s="108">
        <v>2</v>
      </c>
      <c r="B502" s="108" t="s">
        <v>1650</v>
      </c>
      <c r="C502" s="108" t="s">
        <v>2047</v>
      </c>
      <c r="D502" s="109">
        <v>45159</v>
      </c>
      <c r="E502" s="108" t="s">
        <v>2048</v>
      </c>
      <c r="F502" s="111">
        <v>147500</v>
      </c>
      <c r="G502" s="111">
        <v>0</v>
      </c>
      <c r="H502" s="111">
        <v>147500</v>
      </c>
    </row>
    <row r="503" spans="1:9">
      <c r="A503" s="108">
        <v>3</v>
      </c>
      <c r="B503" s="108" t="s">
        <v>2049</v>
      </c>
      <c r="C503" s="108" t="s">
        <v>2050</v>
      </c>
      <c r="D503" s="109" t="s">
        <v>2051</v>
      </c>
      <c r="E503" s="108" t="s">
        <v>2052</v>
      </c>
      <c r="F503" s="111">
        <v>589435.43999999994</v>
      </c>
      <c r="G503" s="111">
        <v>0</v>
      </c>
      <c r="H503" s="111">
        <v>589435.43999999994</v>
      </c>
    </row>
    <row r="504" spans="1:9">
      <c r="A504" s="108">
        <v>4</v>
      </c>
      <c r="B504" s="108" t="s">
        <v>2053</v>
      </c>
      <c r="C504" s="108" t="s">
        <v>2054</v>
      </c>
      <c r="D504" s="109" t="s">
        <v>2055</v>
      </c>
      <c r="E504" s="108" t="s">
        <v>2048</v>
      </c>
      <c r="F504" s="111">
        <v>21880</v>
      </c>
      <c r="G504" s="111">
        <v>0</v>
      </c>
      <c r="H504" s="111">
        <v>21880</v>
      </c>
    </row>
    <row r="505" spans="1:9">
      <c r="A505" s="108">
        <v>5</v>
      </c>
      <c r="B505" s="108" t="s">
        <v>2053</v>
      </c>
      <c r="C505" s="108" t="s">
        <v>2056</v>
      </c>
      <c r="D505" s="109" t="s">
        <v>2057</v>
      </c>
      <c r="E505" s="108" t="s">
        <v>2048</v>
      </c>
      <c r="F505" s="111">
        <v>102540</v>
      </c>
      <c r="G505" s="111">
        <v>0</v>
      </c>
      <c r="H505" s="111">
        <v>102540</v>
      </c>
    </row>
    <row r="506" spans="1:9">
      <c r="A506" s="108">
        <v>6</v>
      </c>
      <c r="B506" s="108" t="s">
        <v>2058</v>
      </c>
      <c r="C506" s="108">
        <v>2248176</v>
      </c>
      <c r="D506" s="109">
        <v>45470</v>
      </c>
      <c r="E506" s="108" t="s">
        <v>2059</v>
      </c>
      <c r="F506" s="111">
        <v>2075590</v>
      </c>
      <c r="G506" s="111">
        <v>0</v>
      </c>
      <c r="H506" s="111">
        <v>2075590</v>
      </c>
    </row>
    <row r="507" spans="1:9">
      <c r="A507" s="108">
        <v>7</v>
      </c>
      <c r="B507" s="108" t="s">
        <v>2060</v>
      </c>
      <c r="C507" s="108">
        <v>2195041</v>
      </c>
      <c r="D507" s="109">
        <v>45119</v>
      </c>
      <c r="E507" s="108" t="s">
        <v>2061</v>
      </c>
      <c r="F507" s="111">
        <v>96193</v>
      </c>
      <c r="G507" s="111">
        <v>0</v>
      </c>
      <c r="H507" s="111">
        <v>96193</v>
      </c>
    </row>
    <row r="508" spans="1:9">
      <c r="A508" s="108">
        <v>8</v>
      </c>
      <c r="B508" s="108" t="s">
        <v>2062</v>
      </c>
      <c r="C508" s="108">
        <v>2248170</v>
      </c>
      <c r="D508" s="109">
        <v>45443</v>
      </c>
      <c r="E508" s="108" t="s">
        <v>2063</v>
      </c>
      <c r="F508" s="111">
        <v>324960</v>
      </c>
      <c r="G508" s="111">
        <v>0</v>
      </c>
      <c r="H508" s="111">
        <v>324960</v>
      </c>
    </row>
    <row r="509" spans="1:9">
      <c r="A509" s="108">
        <v>9</v>
      </c>
      <c r="B509" s="108" t="s">
        <v>2064</v>
      </c>
      <c r="C509" s="108">
        <v>2248160</v>
      </c>
      <c r="D509" s="109">
        <v>45425</v>
      </c>
      <c r="E509" s="108" t="s">
        <v>2065</v>
      </c>
      <c r="F509" s="111">
        <v>394400</v>
      </c>
      <c r="G509" s="111">
        <v>0</v>
      </c>
      <c r="H509" s="111">
        <v>394400</v>
      </c>
    </row>
    <row r="510" spans="1:9">
      <c r="A510" s="108">
        <v>10</v>
      </c>
      <c r="B510" s="108" t="s">
        <v>2066</v>
      </c>
      <c r="C510" s="108">
        <v>2248169</v>
      </c>
      <c r="D510" s="109">
        <v>45444</v>
      </c>
      <c r="E510" s="108" t="s">
        <v>2067</v>
      </c>
      <c r="F510" s="111">
        <v>490000</v>
      </c>
      <c r="G510" s="111">
        <v>0</v>
      </c>
      <c r="H510" s="111">
        <v>490000</v>
      </c>
    </row>
    <row r="511" spans="1:9">
      <c r="A511" s="108">
        <v>11</v>
      </c>
      <c r="B511" s="108" t="s">
        <v>2068</v>
      </c>
      <c r="C511" s="108" t="s">
        <v>2069</v>
      </c>
      <c r="D511" s="109" t="s">
        <v>2070</v>
      </c>
      <c r="E511" s="108" t="s">
        <v>2071</v>
      </c>
      <c r="F511" s="111">
        <v>613130</v>
      </c>
      <c r="G511" s="111">
        <v>0</v>
      </c>
      <c r="H511" s="111">
        <v>613130</v>
      </c>
    </row>
    <row r="512" spans="1:9">
      <c r="A512" s="108">
        <v>12</v>
      </c>
      <c r="B512" s="108" t="s">
        <v>2072</v>
      </c>
      <c r="C512" s="108">
        <v>2090943</v>
      </c>
      <c r="D512" s="109" t="s">
        <v>2073</v>
      </c>
      <c r="E512" s="108" t="s">
        <v>2074</v>
      </c>
      <c r="F512" s="111">
        <v>4811919</v>
      </c>
      <c r="G512" s="111">
        <v>0</v>
      </c>
      <c r="H512" s="111">
        <v>4811919</v>
      </c>
    </row>
    <row r="513" spans="1:8">
      <c r="A513" s="108">
        <v>13</v>
      </c>
      <c r="B513" s="108" t="s">
        <v>2072</v>
      </c>
      <c r="C513" s="108">
        <v>2248167</v>
      </c>
      <c r="D513" s="109" t="s">
        <v>2073</v>
      </c>
      <c r="E513" s="108" t="s">
        <v>2075</v>
      </c>
      <c r="F513" s="111">
        <v>15043330</v>
      </c>
      <c r="G513" s="111">
        <v>0</v>
      </c>
      <c r="H513" s="111">
        <v>15043330</v>
      </c>
    </row>
    <row r="514" spans="1:8">
      <c r="A514" s="108">
        <v>14</v>
      </c>
      <c r="B514" s="108" t="s">
        <v>2076</v>
      </c>
      <c r="C514" s="108">
        <v>3919601</v>
      </c>
      <c r="D514" s="109" t="s">
        <v>1197</v>
      </c>
      <c r="E514" s="108" t="s">
        <v>2077</v>
      </c>
      <c r="F514" s="111">
        <v>495000</v>
      </c>
      <c r="G514" s="111">
        <v>0</v>
      </c>
      <c r="H514" s="111">
        <v>495000</v>
      </c>
    </row>
    <row r="515" spans="1:8">
      <c r="A515" s="108">
        <v>15</v>
      </c>
      <c r="B515" s="108" t="s">
        <v>2078</v>
      </c>
      <c r="C515" s="108" t="s">
        <v>2079</v>
      </c>
      <c r="D515" s="109" t="s">
        <v>2080</v>
      </c>
      <c r="E515" s="108" t="s">
        <v>2081</v>
      </c>
      <c r="F515" s="111">
        <v>320160</v>
      </c>
      <c r="G515" s="111">
        <v>0</v>
      </c>
      <c r="H515" s="111">
        <v>320160</v>
      </c>
    </row>
    <row r="516" spans="1:8">
      <c r="A516" s="108">
        <v>16</v>
      </c>
      <c r="B516" s="108" t="s">
        <v>2082</v>
      </c>
      <c r="C516" s="108" t="s">
        <v>2083</v>
      </c>
      <c r="D516" s="109" t="s">
        <v>2084</v>
      </c>
      <c r="E516" s="108" t="s">
        <v>2085</v>
      </c>
      <c r="F516" s="111">
        <v>350000</v>
      </c>
      <c r="G516" s="111">
        <v>0</v>
      </c>
      <c r="H516" s="111">
        <v>350000</v>
      </c>
    </row>
    <row r="517" spans="1:8">
      <c r="A517" s="108">
        <v>17</v>
      </c>
      <c r="B517" s="108" t="s">
        <v>1944</v>
      </c>
      <c r="C517" s="108">
        <v>1991249</v>
      </c>
      <c r="D517" s="109" t="s">
        <v>2086</v>
      </c>
      <c r="E517" s="108" t="s">
        <v>2087</v>
      </c>
      <c r="F517" s="111">
        <v>120640</v>
      </c>
      <c r="G517" s="111">
        <v>0</v>
      </c>
      <c r="H517" s="111">
        <v>120640</v>
      </c>
    </row>
    <row r="518" spans="1:8">
      <c r="A518" s="108">
        <v>18</v>
      </c>
      <c r="B518" s="108" t="s">
        <v>2078</v>
      </c>
      <c r="C518" s="108" t="s">
        <v>2088</v>
      </c>
      <c r="D518" s="109" t="s">
        <v>2089</v>
      </c>
      <c r="E518" s="108" t="s">
        <v>2090</v>
      </c>
      <c r="F518" s="111">
        <v>960480</v>
      </c>
      <c r="G518" s="111">
        <v>0</v>
      </c>
      <c r="H518" s="111">
        <v>960480</v>
      </c>
    </row>
    <row r="519" spans="1:8">
      <c r="A519" s="108">
        <v>19</v>
      </c>
      <c r="B519" s="108" t="s">
        <v>1043</v>
      </c>
      <c r="C519" s="108" t="s">
        <v>2091</v>
      </c>
      <c r="D519" s="109" t="s">
        <v>2092</v>
      </c>
      <c r="E519" s="108" t="s">
        <v>2093</v>
      </c>
      <c r="F519" s="111">
        <v>40000</v>
      </c>
      <c r="G519" s="111">
        <v>0</v>
      </c>
      <c r="H519" s="111">
        <v>40000</v>
      </c>
    </row>
    <row r="520" spans="1:8">
      <c r="A520" s="108">
        <v>20</v>
      </c>
      <c r="B520" s="108" t="s">
        <v>1043</v>
      </c>
      <c r="C520" s="108" t="s">
        <v>2094</v>
      </c>
      <c r="D520" s="109">
        <v>45172</v>
      </c>
      <c r="E520" s="108" t="s">
        <v>2095</v>
      </c>
      <c r="F520" s="111">
        <v>133500</v>
      </c>
      <c r="G520" s="111">
        <v>0</v>
      </c>
      <c r="H520" s="111">
        <v>133500</v>
      </c>
    </row>
    <row r="521" spans="1:8">
      <c r="A521" s="108">
        <v>21</v>
      </c>
      <c r="B521" s="108" t="s">
        <v>2078</v>
      </c>
      <c r="C521" s="108">
        <v>2248181</v>
      </c>
      <c r="D521" s="109">
        <v>45571</v>
      </c>
      <c r="E521" s="108" t="s">
        <v>2096</v>
      </c>
      <c r="F521" s="111">
        <v>320160</v>
      </c>
      <c r="G521" s="111">
        <v>0</v>
      </c>
      <c r="H521" s="111">
        <v>320160</v>
      </c>
    </row>
    <row r="522" spans="1:8">
      <c r="A522" s="108">
        <v>22</v>
      </c>
      <c r="B522" s="108" t="s">
        <v>2010</v>
      </c>
      <c r="C522" s="108">
        <v>1903940</v>
      </c>
      <c r="D522" s="109" t="s">
        <v>2097</v>
      </c>
      <c r="E522" s="108" t="s">
        <v>2095</v>
      </c>
      <c r="F522" s="111">
        <v>1258565</v>
      </c>
      <c r="G522" s="111">
        <v>0</v>
      </c>
      <c r="H522" s="111">
        <v>1258565</v>
      </c>
    </row>
    <row r="523" spans="1:8">
      <c r="A523" s="108">
        <v>23</v>
      </c>
      <c r="B523" s="108" t="s">
        <v>1502</v>
      </c>
      <c r="C523" s="108">
        <v>2248152</v>
      </c>
      <c r="D523" s="109" t="s">
        <v>2098</v>
      </c>
      <c r="E523" s="108" t="s">
        <v>2099</v>
      </c>
      <c r="F523" s="111">
        <v>18865</v>
      </c>
      <c r="G523" s="111">
        <v>0</v>
      </c>
      <c r="H523" s="111">
        <v>18865</v>
      </c>
    </row>
    <row r="524" spans="1:8">
      <c r="A524" s="108">
        <v>24</v>
      </c>
      <c r="B524" s="108" t="s">
        <v>2100</v>
      </c>
      <c r="C524" s="108">
        <v>2195042</v>
      </c>
      <c r="D524" s="109" t="s">
        <v>2101</v>
      </c>
      <c r="E524" s="108" t="s">
        <v>2102</v>
      </c>
      <c r="F524" s="111">
        <v>65000</v>
      </c>
      <c r="G524" s="111">
        <v>0</v>
      </c>
      <c r="H524" s="111">
        <v>65000</v>
      </c>
    </row>
    <row r="525" spans="1:8">
      <c r="A525" s="108">
        <v>25</v>
      </c>
      <c r="B525" s="108" t="s">
        <v>1194</v>
      </c>
      <c r="C525" s="108">
        <v>2090930</v>
      </c>
      <c r="D525" s="109" t="s">
        <v>2103</v>
      </c>
      <c r="E525" s="108" t="s">
        <v>2104</v>
      </c>
      <c r="F525" s="111">
        <v>118000</v>
      </c>
      <c r="G525" s="111">
        <v>0</v>
      </c>
      <c r="H525" s="111">
        <v>118000</v>
      </c>
    </row>
    <row r="526" spans="1:8">
      <c r="A526" s="108">
        <v>26</v>
      </c>
      <c r="B526" s="108" t="s">
        <v>1118</v>
      </c>
      <c r="C526" s="108" t="s">
        <v>2105</v>
      </c>
      <c r="D526" s="109" t="s">
        <v>2106</v>
      </c>
      <c r="E526" s="108" t="s">
        <v>2107</v>
      </c>
      <c r="F526" s="111">
        <v>124000</v>
      </c>
      <c r="G526" s="111">
        <v>0</v>
      </c>
      <c r="H526" s="111">
        <v>124000</v>
      </c>
    </row>
    <row r="527" spans="1:8">
      <c r="A527" s="108">
        <v>27</v>
      </c>
      <c r="B527" s="108" t="s">
        <v>2108</v>
      </c>
      <c r="C527" s="108">
        <v>2248155</v>
      </c>
      <c r="D527" s="109">
        <v>45341</v>
      </c>
      <c r="E527" s="108" t="s">
        <v>2052</v>
      </c>
      <c r="F527" s="111">
        <v>130790</v>
      </c>
      <c r="G527" s="111">
        <v>0</v>
      </c>
      <c r="H527" s="111">
        <v>130790</v>
      </c>
    </row>
    <row r="528" spans="1:8">
      <c r="A528" s="108">
        <v>28</v>
      </c>
      <c r="B528" s="108" t="s">
        <v>2109</v>
      </c>
      <c r="C528" s="108">
        <v>2248175</v>
      </c>
      <c r="D528" s="109">
        <v>45435</v>
      </c>
      <c r="E528" s="108" t="s">
        <v>2110</v>
      </c>
      <c r="F528" s="111">
        <v>181540</v>
      </c>
      <c r="G528" s="111">
        <v>0</v>
      </c>
      <c r="H528" s="111">
        <v>181540</v>
      </c>
    </row>
    <row r="529" spans="1:8">
      <c r="A529" s="108">
        <v>29</v>
      </c>
      <c r="B529" s="108" t="s">
        <v>1118</v>
      </c>
      <c r="C529" s="108">
        <v>3919614</v>
      </c>
      <c r="D529" s="109" t="s">
        <v>2111</v>
      </c>
      <c r="E529" s="108" t="s">
        <v>2112</v>
      </c>
      <c r="F529" s="111">
        <v>278998</v>
      </c>
      <c r="G529" s="111">
        <v>0</v>
      </c>
      <c r="H529" s="111">
        <v>278998</v>
      </c>
    </row>
    <row r="530" spans="1:8">
      <c r="A530" s="108">
        <v>30</v>
      </c>
      <c r="B530" s="108" t="s">
        <v>1947</v>
      </c>
      <c r="C530" s="108">
        <v>3117582</v>
      </c>
      <c r="D530" s="109">
        <v>45479</v>
      </c>
      <c r="E530" s="108" t="s">
        <v>2113</v>
      </c>
      <c r="F530" s="111">
        <v>722129.11</v>
      </c>
      <c r="G530" s="111">
        <v>0</v>
      </c>
      <c r="H530" s="111">
        <v>722129.11</v>
      </c>
    </row>
    <row r="531" spans="1:8">
      <c r="A531" s="108">
        <v>31</v>
      </c>
      <c r="B531" s="108" t="s">
        <v>2114</v>
      </c>
      <c r="C531" s="108">
        <v>3919613</v>
      </c>
      <c r="D531" s="109" t="s">
        <v>2115</v>
      </c>
      <c r="E531" s="108" t="s">
        <v>2116</v>
      </c>
      <c r="F531" s="111">
        <v>1704500</v>
      </c>
      <c r="G531" s="111">
        <v>0</v>
      </c>
      <c r="H531" s="111">
        <v>1704500</v>
      </c>
    </row>
    <row r="532" spans="1:8">
      <c r="A532" s="108">
        <v>32</v>
      </c>
      <c r="B532" s="108" t="s">
        <v>2010</v>
      </c>
      <c r="C532" s="108" t="s">
        <v>2117</v>
      </c>
      <c r="D532" s="109" t="s">
        <v>2118</v>
      </c>
      <c r="E532" s="108" t="s">
        <v>2095</v>
      </c>
      <c r="F532" s="111">
        <v>1903940</v>
      </c>
      <c r="G532" s="111">
        <v>0</v>
      </c>
      <c r="H532" s="111">
        <v>1903940</v>
      </c>
    </row>
    <row r="533" spans="1:8">
      <c r="A533" s="108">
        <v>33</v>
      </c>
      <c r="B533" s="108" t="s">
        <v>2119</v>
      </c>
      <c r="C533" s="108">
        <v>2248166</v>
      </c>
      <c r="D533" s="109">
        <v>45418</v>
      </c>
      <c r="E533" s="108" t="s">
        <v>2120</v>
      </c>
      <c r="F533" s="111">
        <v>1800000</v>
      </c>
      <c r="G533" s="111">
        <v>0</v>
      </c>
      <c r="H533" s="111">
        <v>1800000</v>
      </c>
    </row>
    <row r="534" spans="1:8">
      <c r="A534" s="108">
        <v>34</v>
      </c>
      <c r="B534" s="108" t="s">
        <v>2121</v>
      </c>
      <c r="C534" s="108">
        <v>2248187</v>
      </c>
      <c r="D534" s="109">
        <v>45323</v>
      </c>
      <c r="E534" s="108" t="s">
        <v>2122</v>
      </c>
      <c r="F534" s="111">
        <v>2074820</v>
      </c>
      <c r="G534" s="111">
        <v>0</v>
      </c>
      <c r="H534" s="111">
        <v>2074820</v>
      </c>
    </row>
    <row r="535" spans="1:8">
      <c r="A535" s="108">
        <v>35</v>
      </c>
      <c r="B535" s="108" t="s">
        <v>2123</v>
      </c>
      <c r="C535" s="108">
        <v>2090950</v>
      </c>
      <c r="D535" s="109">
        <v>45352</v>
      </c>
      <c r="E535" s="108" t="s">
        <v>2124</v>
      </c>
      <c r="F535" s="111">
        <v>367740</v>
      </c>
      <c r="G535" s="111">
        <v>245980</v>
      </c>
      <c r="H535" s="111">
        <v>367740</v>
      </c>
    </row>
    <row r="536" spans="1:8">
      <c r="A536" s="108">
        <v>36</v>
      </c>
      <c r="B536" s="108" t="s">
        <v>2125</v>
      </c>
      <c r="C536" s="108">
        <v>2195022</v>
      </c>
      <c r="D536" s="109" t="s">
        <v>2126</v>
      </c>
      <c r="E536" s="108" t="s">
        <v>2127</v>
      </c>
      <c r="F536" s="111">
        <v>50000</v>
      </c>
      <c r="G536" s="111">
        <v>0</v>
      </c>
      <c r="H536" s="111">
        <v>50000</v>
      </c>
    </row>
    <row r="537" spans="1:8">
      <c r="A537" s="108">
        <v>37</v>
      </c>
      <c r="B537" s="108" t="s">
        <v>2125</v>
      </c>
      <c r="C537" s="108">
        <v>2195020</v>
      </c>
      <c r="D537" s="109" t="s">
        <v>2128</v>
      </c>
      <c r="E537" s="108" t="s">
        <v>2127</v>
      </c>
      <c r="F537" s="111">
        <v>18700</v>
      </c>
      <c r="G537" s="111">
        <v>0</v>
      </c>
      <c r="H537" s="111">
        <v>18700</v>
      </c>
    </row>
    <row r="538" spans="1:8">
      <c r="A538" s="108">
        <v>38</v>
      </c>
      <c r="B538" s="108" t="s">
        <v>1043</v>
      </c>
      <c r="C538" s="108">
        <v>2195006</v>
      </c>
      <c r="D538" s="109">
        <v>44934</v>
      </c>
      <c r="E538" s="108" t="s">
        <v>2127</v>
      </c>
      <c r="F538" s="111">
        <v>21160</v>
      </c>
      <c r="G538" s="111">
        <v>0</v>
      </c>
      <c r="H538" s="111">
        <v>21160</v>
      </c>
    </row>
    <row r="539" spans="1:8">
      <c r="A539" s="108">
        <v>39</v>
      </c>
      <c r="B539" s="108" t="s">
        <v>1043</v>
      </c>
      <c r="C539" s="108">
        <v>2195005</v>
      </c>
      <c r="D539" s="109">
        <v>45053</v>
      </c>
      <c r="E539" s="108" t="s">
        <v>2127</v>
      </c>
      <c r="F539" s="111">
        <v>50000</v>
      </c>
      <c r="G539" s="111">
        <v>0</v>
      </c>
      <c r="H539" s="111">
        <v>50000</v>
      </c>
    </row>
    <row r="540" spans="1:8">
      <c r="A540" s="108">
        <v>40</v>
      </c>
      <c r="B540" s="108" t="s">
        <v>1650</v>
      </c>
      <c r="C540" s="108">
        <v>1991151</v>
      </c>
      <c r="D540" s="109" t="s">
        <v>2129</v>
      </c>
      <c r="E540" s="108" t="s">
        <v>2095</v>
      </c>
      <c r="F540" s="111">
        <v>88500</v>
      </c>
      <c r="G540" s="111">
        <v>0</v>
      </c>
      <c r="H540" s="111">
        <v>88500</v>
      </c>
    </row>
    <row r="541" spans="1:8">
      <c r="A541" s="108">
        <v>41</v>
      </c>
      <c r="B541" s="108" t="s">
        <v>2130</v>
      </c>
      <c r="C541" s="108">
        <v>2248165</v>
      </c>
      <c r="D541" s="109" t="s">
        <v>2131</v>
      </c>
      <c r="E541" s="108" t="s">
        <v>2099</v>
      </c>
      <c r="F541" s="111">
        <v>44000</v>
      </c>
      <c r="G541" s="111">
        <v>0</v>
      </c>
      <c r="H541" s="111">
        <v>44000</v>
      </c>
    </row>
    <row r="542" spans="1:8">
      <c r="A542" s="108">
        <v>42</v>
      </c>
      <c r="B542" s="108" t="s">
        <v>2132</v>
      </c>
      <c r="C542" s="108">
        <v>2248183</v>
      </c>
      <c r="D542" s="109" t="s">
        <v>2133</v>
      </c>
      <c r="E542" s="108" t="s">
        <v>2052</v>
      </c>
      <c r="F542" s="111">
        <v>141970</v>
      </c>
      <c r="G542" s="111">
        <v>0</v>
      </c>
      <c r="H542" s="111">
        <v>141970</v>
      </c>
    </row>
    <row r="543" spans="1:8">
      <c r="A543" s="108">
        <v>43</v>
      </c>
      <c r="B543" s="108" t="s">
        <v>2134</v>
      </c>
      <c r="C543" s="108">
        <v>1991224</v>
      </c>
      <c r="D543" s="109" t="s">
        <v>2135</v>
      </c>
      <c r="E543" s="108" t="s">
        <v>2099</v>
      </c>
      <c r="F543" s="111">
        <v>1800000</v>
      </c>
      <c r="G543" s="111">
        <v>0</v>
      </c>
      <c r="H543" s="111">
        <v>1800000</v>
      </c>
    </row>
    <row r="544" spans="1:8">
      <c r="A544" s="108">
        <v>44</v>
      </c>
      <c r="B544" s="108" t="s">
        <v>2134</v>
      </c>
      <c r="C544" s="108">
        <v>2195013</v>
      </c>
      <c r="D544" s="109">
        <v>45610</v>
      </c>
      <c r="E544" s="108" t="s">
        <v>2099</v>
      </c>
      <c r="F544" s="111">
        <v>4023450</v>
      </c>
      <c r="G544" s="111">
        <v>0</v>
      </c>
      <c r="H544" s="111">
        <v>4023450</v>
      </c>
    </row>
    <row r="545" spans="1:9">
      <c r="A545" s="108">
        <v>45</v>
      </c>
      <c r="B545" s="108" t="s">
        <v>2066</v>
      </c>
      <c r="C545" s="108">
        <v>2248177</v>
      </c>
      <c r="D545" s="109">
        <v>45470</v>
      </c>
      <c r="E545" s="108" t="s">
        <v>2136</v>
      </c>
      <c r="F545" s="111">
        <v>434000</v>
      </c>
      <c r="G545" s="111">
        <v>0</v>
      </c>
      <c r="H545" s="111">
        <v>434000</v>
      </c>
    </row>
    <row r="546" spans="1:9">
      <c r="A546" s="108">
        <v>46</v>
      </c>
      <c r="B546" s="108" t="s">
        <v>2137</v>
      </c>
      <c r="C546" s="108">
        <v>3919616</v>
      </c>
      <c r="D546" s="109" t="s">
        <v>2115</v>
      </c>
      <c r="E546" s="108" t="s">
        <v>2138</v>
      </c>
      <c r="F546" s="111">
        <v>233500</v>
      </c>
      <c r="G546" s="111">
        <v>0</v>
      </c>
      <c r="H546" s="111">
        <v>233500</v>
      </c>
    </row>
    <row r="547" spans="1:9">
      <c r="A547" s="108">
        <v>47</v>
      </c>
      <c r="B547" s="108" t="s">
        <v>2139</v>
      </c>
      <c r="C547" s="108">
        <v>3919605</v>
      </c>
      <c r="D547" s="109">
        <v>45463</v>
      </c>
      <c r="E547" s="108" t="s">
        <v>2140</v>
      </c>
      <c r="F547" s="111">
        <v>262500</v>
      </c>
      <c r="G547" s="111">
        <v>0</v>
      </c>
      <c r="H547" s="111">
        <v>262500</v>
      </c>
    </row>
    <row r="548" spans="1:9">
      <c r="B548" s="105"/>
      <c r="C548" s="105"/>
      <c r="D548" s="106"/>
      <c r="E548" s="105"/>
      <c r="F548" s="107">
        <f>SUM(F501:F547)</f>
        <v>45867484.549999997</v>
      </c>
      <c r="G548" s="107">
        <f t="shared" ref="G548:H548" si="34">SUM(G501:G547)</f>
        <v>245980</v>
      </c>
      <c r="H548" s="107">
        <f t="shared" si="34"/>
        <v>45867484.549999997</v>
      </c>
    </row>
    <row r="549" spans="1:9" s="125" customFormat="1">
      <c r="A549" s="125" t="s">
        <v>1126</v>
      </c>
      <c r="B549" s="125" t="s">
        <v>1124</v>
      </c>
      <c r="C549" s="129"/>
      <c r="D549" s="130"/>
      <c r="E549" s="129" t="s">
        <v>1124</v>
      </c>
      <c r="F549" s="127">
        <f>F548</f>
        <v>45867484.549999997</v>
      </c>
      <c r="G549" s="127">
        <f t="shared" ref="G549:H549" si="35">G548</f>
        <v>245980</v>
      </c>
      <c r="H549" s="127">
        <f t="shared" si="35"/>
        <v>45867484.549999997</v>
      </c>
      <c r="I549" s="108"/>
    </row>
    <row r="550" spans="1:9">
      <c r="A550" s="829" t="s">
        <v>2161</v>
      </c>
      <c r="B550" s="830"/>
      <c r="C550" s="830"/>
      <c r="D550" s="830"/>
      <c r="E550" s="830"/>
      <c r="F550" s="830"/>
      <c r="G550" s="830"/>
      <c r="H550" s="831"/>
    </row>
    <row r="551" spans="1:9">
      <c r="A551" s="114"/>
      <c r="B551" s="115" t="s">
        <v>1293</v>
      </c>
      <c r="C551" s="116"/>
      <c r="D551" s="116"/>
      <c r="E551" s="116"/>
      <c r="F551" s="116"/>
      <c r="G551" s="116"/>
      <c r="H551" s="117"/>
    </row>
    <row r="552" spans="1:9">
      <c r="A552" s="108">
        <v>1</v>
      </c>
      <c r="B552" s="108" t="s">
        <v>1331</v>
      </c>
      <c r="C552" s="108">
        <v>2748824</v>
      </c>
      <c r="D552" s="109">
        <v>45473</v>
      </c>
      <c r="E552" s="108" t="s">
        <v>2162</v>
      </c>
      <c r="F552" s="111">
        <v>416500</v>
      </c>
      <c r="G552" s="111">
        <v>0</v>
      </c>
      <c r="H552" s="111">
        <v>416500</v>
      </c>
    </row>
    <row r="553" spans="1:9">
      <c r="A553" s="108">
        <v>2</v>
      </c>
      <c r="B553" s="108" t="s">
        <v>1484</v>
      </c>
      <c r="C553" s="108">
        <v>2748818</v>
      </c>
      <c r="D553" s="109">
        <v>45473</v>
      </c>
      <c r="E553" s="108" t="s">
        <v>2163</v>
      </c>
      <c r="F553" s="111">
        <v>459250</v>
      </c>
      <c r="G553" s="111">
        <v>0</v>
      </c>
      <c r="H553" s="111">
        <v>459250</v>
      </c>
    </row>
    <row r="554" spans="1:9">
      <c r="A554" s="108">
        <v>3</v>
      </c>
      <c r="B554" s="108" t="s">
        <v>2164</v>
      </c>
      <c r="C554" s="108">
        <v>3167714</v>
      </c>
      <c r="D554" s="109">
        <v>45473</v>
      </c>
      <c r="E554" s="108" t="s">
        <v>2165</v>
      </c>
      <c r="F554" s="111">
        <v>430000</v>
      </c>
      <c r="G554" s="111">
        <v>0</v>
      </c>
      <c r="H554" s="111">
        <v>430000</v>
      </c>
    </row>
    <row r="555" spans="1:9">
      <c r="A555" s="108">
        <v>4</v>
      </c>
      <c r="B555" s="108" t="s">
        <v>2166</v>
      </c>
      <c r="C555" s="108">
        <v>2748819</v>
      </c>
      <c r="D555" s="109">
        <v>45473</v>
      </c>
      <c r="E555" s="108" t="s">
        <v>2167</v>
      </c>
      <c r="F555" s="111">
        <v>148000</v>
      </c>
      <c r="G555" s="111">
        <v>0</v>
      </c>
      <c r="H555" s="111">
        <v>148000</v>
      </c>
    </row>
    <row r="556" spans="1:9">
      <c r="A556" s="108">
        <v>5</v>
      </c>
      <c r="B556" s="108" t="s">
        <v>2168</v>
      </c>
      <c r="C556" s="108">
        <v>9576099</v>
      </c>
      <c r="D556" s="109">
        <v>45473</v>
      </c>
      <c r="E556" s="108" t="s">
        <v>2165</v>
      </c>
      <c r="F556" s="111">
        <v>447000</v>
      </c>
      <c r="G556" s="111">
        <v>0</v>
      </c>
      <c r="H556" s="111">
        <v>447000</v>
      </c>
    </row>
    <row r="557" spans="1:9">
      <c r="A557" s="108">
        <v>6</v>
      </c>
      <c r="B557" s="108" t="s">
        <v>2169</v>
      </c>
      <c r="C557" s="108">
        <v>3167716</v>
      </c>
      <c r="D557" s="109">
        <v>45473</v>
      </c>
      <c r="E557" s="108" t="s">
        <v>2170</v>
      </c>
      <c r="F557" s="111">
        <v>399600</v>
      </c>
      <c r="G557" s="111">
        <v>0</v>
      </c>
      <c r="H557" s="111">
        <v>399600</v>
      </c>
    </row>
    <row r="558" spans="1:9">
      <c r="A558" s="108">
        <v>7</v>
      </c>
      <c r="B558" s="108" t="s">
        <v>1587</v>
      </c>
      <c r="C558" s="108">
        <v>2748823</v>
      </c>
      <c r="D558" s="109">
        <v>45473</v>
      </c>
      <c r="E558" s="108" t="s">
        <v>1177</v>
      </c>
      <c r="F558" s="111">
        <v>450000</v>
      </c>
      <c r="G558" s="111">
        <v>0</v>
      </c>
      <c r="H558" s="111">
        <v>450000</v>
      </c>
    </row>
    <row r="559" spans="1:9">
      <c r="A559" s="108">
        <v>8</v>
      </c>
      <c r="B559" s="108" t="s">
        <v>2171</v>
      </c>
      <c r="C559" s="108">
        <v>2041651</v>
      </c>
      <c r="D559" s="109">
        <v>45473</v>
      </c>
      <c r="E559" s="108" t="s">
        <v>1294</v>
      </c>
      <c r="F559" s="111">
        <v>163760</v>
      </c>
      <c r="G559" s="111">
        <v>0</v>
      </c>
      <c r="H559" s="111">
        <v>163760</v>
      </c>
    </row>
    <row r="560" spans="1:9">
      <c r="A560" s="108">
        <v>9</v>
      </c>
      <c r="B560" s="108" t="s">
        <v>1118</v>
      </c>
      <c r="C560" s="108">
        <v>2748830</v>
      </c>
      <c r="D560" s="109">
        <v>45473</v>
      </c>
      <c r="E560" s="108" t="s">
        <v>2172</v>
      </c>
      <c r="F560" s="111">
        <v>96000</v>
      </c>
      <c r="G560" s="111">
        <v>0</v>
      </c>
      <c r="H560" s="111">
        <v>96000</v>
      </c>
    </row>
    <row r="561" spans="1:8">
      <c r="A561" s="108">
        <v>10</v>
      </c>
      <c r="B561" s="108" t="s">
        <v>1043</v>
      </c>
      <c r="C561" s="108">
        <v>1744451</v>
      </c>
      <c r="D561" s="109">
        <v>45473</v>
      </c>
      <c r="E561" s="108" t="s">
        <v>2173</v>
      </c>
      <c r="F561" s="111">
        <v>1008800</v>
      </c>
      <c r="G561" s="111">
        <v>0</v>
      </c>
      <c r="H561" s="111">
        <v>1008800</v>
      </c>
    </row>
    <row r="562" spans="1:8">
      <c r="A562" s="108">
        <v>11</v>
      </c>
      <c r="B562" s="108" t="s">
        <v>1296</v>
      </c>
      <c r="C562" s="108">
        <v>2041846</v>
      </c>
      <c r="D562" s="109">
        <v>45473</v>
      </c>
      <c r="E562" s="108" t="s">
        <v>2173</v>
      </c>
      <c r="F562" s="111">
        <v>511500</v>
      </c>
      <c r="G562" s="111">
        <v>0</v>
      </c>
      <c r="H562" s="111">
        <v>511500</v>
      </c>
    </row>
    <row r="563" spans="1:8">
      <c r="A563" s="108">
        <v>12</v>
      </c>
      <c r="B563" s="108" t="s">
        <v>2174</v>
      </c>
      <c r="C563" s="108">
        <v>2041702</v>
      </c>
      <c r="D563" s="109">
        <v>45473</v>
      </c>
      <c r="E563" s="108" t="s">
        <v>2173</v>
      </c>
      <c r="F563" s="111">
        <v>663060</v>
      </c>
      <c r="G563" s="111">
        <v>0</v>
      </c>
      <c r="H563" s="111">
        <v>663060</v>
      </c>
    </row>
    <row r="564" spans="1:8">
      <c r="A564" s="108">
        <v>13</v>
      </c>
      <c r="B564" s="108" t="s">
        <v>2175</v>
      </c>
      <c r="C564" s="108">
        <v>2748831</v>
      </c>
      <c r="D564" s="109">
        <v>45473</v>
      </c>
      <c r="E564" s="108" t="s">
        <v>2172</v>
      </c>
      <c r="F564" s="111">
        <v>42000</v>
      </c>
      <c r="G564" s="111">
        <v>0</v>
      </c>
      <c r="H564" s="111">
        <v>42000</v>
      </c>
    </row>
    <row r="565" spans="1:8">
      <c r="A565" s="108">
        <v>14</v>
      </c>
      <c r="B565" s="108" t="s">
        <v>2176</v>
      </c>
      <c r="C565" s="108">
        <v>2748832</v>
      </c>
      <c r="D565" s="109">
        <v>45473</v>
      </c>
      <c r="E565" s="108" t="s">
        <v>2172</v>
      </c>
      <c r="F565" s="111">
        <v>6000</v>
      </c>
      <c r="G565" s="111">
        <v>0</v>
      </c>
      <c r="H565" s="111">
        <v>6000</v>
      </c>
    </row>
    <row r="566" spans="1:8">
      <c r="A566" s="108">
        <v>15</v>
      </c>
      <c r="B566" s="108" t="s">
        <v>2177</v>
      </c>
      <c r="C566" s="108">
        <v>2041686</v>
      </c>
      <c r="D566" s="109">
        <v>45473</v>
      </c>
      <c r="E566" s="108" t="s">
        <v>2178</v>
      </c>
      <c r="F566" s="111">
        <v>46400</v>
      </c>
      <c r="G566" s="111">
        <v>0</v>
      </c>
      <c r="H566" s="111">
        <v>46400</v>
      </c>
    </row>
    <row r="567" spans="1:8">
      <c r="A567" s="108">
        <v>16</v>
      </c>
      <c r="B567" s="108" t="s">
        <v>2179</v>
      </c>
      <c r="C567" s="108">
        <v>2041897</v>
      </c>
      <c r="D567" s="109">
        <v>45473</v>
      </c>
      <c r="E567" s="108" t="s">
        <v>1306</v>
      </c>
      <c r="F567" s="111">
        <v>105529</v>
      </c>
      <c r="G567" s="111">
        <v>0</v>
      </c>
      <c r="H567" s="111">
        <v>105529</v>
      </c>
    </row>
    <row r="568" spans="1:8">
      <c r="A568" s="108">
        <v>17</v>
      </c>
      <c r="B568" s="108" t="s">
        <v>2180</v>
      </c>
      <c r="C568" s="108">
        <v>1744134</v>
      </c>
      <c r="D568" s="109">
        <v>45473</v>
      </c>
      <c r="E568" s="108" t="s">
        <v>2173</v>
      </c>
      <c r="F568" s="111">
        <v>28360</v>
      </c>
      <c r="G568" s="111">
        <v>0</v>
      </c>
      <c r="H568" s="111">
        <v>28360</v>
      </c>
    </row>
    <row r="569" spans="1:8">
      <c r="A569" s="108">
        <v>18</v>
      </c>
      <c r="B569" s="108" t="s">
        <v>1100</v>
      </c>
      <c r="C569" s="108">
        <v>1744139</v>
      </c>
      <c r="D569" s="109">
        <v>45473</v>
      </c>
      <c r="E569" s="108" t="s">
        <v>2173</v>
      </c>
      <c r="F569" s="111">
        <v>157375</v>
      </c>
      <c r="G569" s="111">
        <v>0</v>
      </c>
      <c r="H569" s="111">
        <v>157375</v>
      </c>
    </row>
    <row r="570" spans="1:8">
      <c r="A570" s="108">
        <v>19</v>
      </c>
      <c r="B570" s="108" t="s">
        <v>2181</v>
      </c>
      <c r="C570" s="108">
        <v>2041601</v>
      </c>
      <c r="D570" s="109">
        <v>45473</v>
      </c>
      <c r="E570" s="108" t="s">
        <v>2173</v>
      </c>
      <c r="F570" s="111">
        <v>139240</v>
      </c>
      <c r="G570" s="111">
        <v>0</v>
      </c>
      <c r="H570" s="111">
        <v>139240</v>
      </c>
    </row>
    <row r="571" spans="1:8">
      <c r="A571" s="108">
        <v>20</v>
      </c>
      <c r="B571" s="108" t="s">
        <v>2182</v>
      </c>
      <c r="C571" s="108">
        <v>2041561</v>
      </c>
      <c r="D571" s="109">
        <v>45473</v>
      </c>
      <c r="E571" s="108" t="s">
        <v>2183</v>
      </c>
      <c r="F571" s="111">
        <v>1856000</v>
      </c>
      <c r="G571" s="111">
        <v>0</v>
      </c>
      <c r="H571" s="111">
        <v>1856000</v>
      </c>
    </row>
    <row r="572" spans="1:8">
      <c r="A572" s="108">
        <v>21</v>
      </c>
      <c r="B572" s="108" t="s">
        <v>2184</v>
      </c>
      <c r="C572" s="108">
        <v>2041708</v>
      </c>
      <c r="D572" s="109">
        <v>45473</v>
      </c>
      <c r="E572" s="108" t="s">
        <v>2183</v>
      </c>
      <c r="F572" s="111">
        <v>361000</v>
      </c>
      <c r="G572" s="111">
        <v>0</v>
      </c>
      <c r="H572" s="111">
        <v>361000</v>
      </c>
    </row>
    <row r="573" spans="1:8">
      <c r="A573" s="108">
        <v>22</v>
      </c>
      <c r="B573" s="108" t="s">
        <v>1318</v>
      </c>
      <c r="C573" s="108">
        <v>2041952</v>
      </c>
      <c r="D573" s="109">
        <v>45473</v>
      </c>
      <c r="E573" s="108" t="s">
        <v>2183</v>
      </c>
      <c r="F573" s="111">
        <v>636000</v>
      </c>
      <c r="G573" s="111">
        <v>0</v>
      </c>
      <c r="H573" s="111">
        <v>636000</v>
      </c>
    </row>
    <row r="574" spans="1:8">
      <c r="A574" s="108">
        <v>23</v>
      </c>
      <c r="B574" s="108" t="s">
        <v>2185</v>
      </c>
      <c r="C574" s="108">
        <v>2041965</v>
      </c>
      <c r="D574" s="109">
        <v>45473</v>
      </c>
      <c r="E574" s="108" t="s">
        <v>2186</v>
      </c>
      <c r="F574" s="111">
        <v>181880</v>
      </c>
      <c r="G574" s="111">
        <v>0</v>
      </c>
      <c r="H574" s="111">
        <v>181880</v>
      </c>
    </row>
    <row r="575" spans="1:8">
      <c r="A575" s="108">
        <v>24</v>
      </c>
      <c r="B575" s="108" t="s">
        <v>1083</v>
      </c>
      <c r="C575" s="108">
        <v>2041959</v>
      </c>
      <c r="D575" s="109">
        <v>45473</v>
      </c>
      <c r="E575" s="108" t="s">
        <v>2187</v>
      </c>
      <c r="F575" s="111">
        <v>169012</v>
      </c>
      <c r="G575" s="111">
        <v>0</v>
      </c>
      <c r="H575" s="111">
        <v>169012</v>
      </c>
    </row>
    <row r="576" spans="1:8">
      <c r="A576" s="108">
        <v>25</v>
      </c>
      <c r="B576" s="108" t="s">
        <v>2188</v>
      </c>
      <c r="C576" s="108">
        <v>3167717</v>
      </c>
      <c r="D576" s="109">
        <v>45473</v>
      </c>
      <c r="E576" s="108" t="s">
        <v>2189</v>
      </c>
      <c r="F576" s="111">
        <v>80000</v>
      </c>
      <c r="G576" s="111">
        <v>0</v>
      </c>
      <c r="H576" s="111">
        <v>80000</v>
      </c>
    </row>
    <row r="577" spans="1:9">
      <c r="A577" s="108">
        <v>26</v>
      </c>
      <c r="B577" s="108" t="s">
        <v>1194</v>
      </c>
      <c r="C577" s="108">
        <v>2041691</v>
      </c>
      <c r="D577" s="109">
        <v>45473</v>
      </c>
      <c r="E577" s="108" t="s">
        <v>2190</v>
      </c>
      <c r="F577" s="111">
        <v>118000</v>
      </c>
      <c r="G577" s="111">
        <v>0</v>
      </c>
      <c r="H577" s="111">
        <v>118000</v>
      </c>
    </row>
    <row r="578" spans="1:9">
      <c r="A578" s="108">
        <v>27</v>
      </c>
      <c r="B578" s="108" t="s">
        <v>2191</v>
      </c>
      <c r="C578" s="108">
        <v>2041962</v>
      </c>
      <c r="D578" s="109">
        <v>45473</v>
      </c>
      <c r="E578" s="108" t="s">
        <v>2187</v>
      </c>
      <c r="F578" s="111">
        <v>223996</v>
      </c>
      <c r="G578" s="111">
        <v>0</v>
      </c>
      <c r="H578" s="111">
        <v>223996</v>
      </c>
    </row>
    <row r="579" spans="1:9">
      <c r="A579" s="108">
        <v>28</v>
      </c>
      <c r="B579" s="108" t="s">
        <v>2192</v>
      </c>
      <c r="C579" s="108">
        <v>2041957</v>
      </c>
      <c r="D579" s="109">
        <v>45473</v>
      </c>
      <c r="E579" s="108" t="s">
        <v>2183</v>
      </c>
      <c r="F579" s="111">
        <v>356000</v>
      </c>
      <c r="G579" s="111">
        <v>0</v>
      </c>
      <c r="H579" s="111">
        <v>356000</v>
      </c>
    </row>
    <row r="580" spans="1:9">
      <c r="A580" s="108">
        <v>29</v>
      </c>
      <c r="B580" s="108" t="s">
        <v>2193</v>
      </c>
      <c r="C580" s="108">
        <v>2041554</v>
      </c>
      <c r="D580" s="109">
        <v>45473</v>
      </c>
      <c r="E580" s="108" t="s">
        <v>1306</v>
      </c>
      <c r="F580" s="111">
        <v>199147</v>
      </c>
      <c r="G580" s="111">
        <v>0</v>
      </c>
      <c r="H580" s="111">
        <v>199147</v>
      </c>
    </row>
    <row r="581" spans="1:9">
      <c r="A581" s="108">
        <v>30</v>
      </c>
      <c r="B581" s="108" t="s">
        <v>1221</v>
      </c>
      <c r="C581" s="108">
        <v>2041637</v>
      </c>
      <c r="D581" s="109">
        <v>45473</v>
      </c>
      <c r="E581" s="108" t="s">
        <v>1294</v>
      </c>
      <c r="F581" s="111">
        <v>219705</v>
      </c>
      <c r="G581" s="111">
        <v>0</v>
      </c>
      <c r="H581" s="111">
        <v>219705</v>
      </c>
    </row>
    <row r="582" spans="1:9">
      <c r="A582" s="108">
        <v>31</v>
      </c>
      <c r="B582" s="108" t="s">
        <v>2194</v>
      </c>
      <c r="C582" s="108">
        <v>110500</v>
      </c>
      <c r="D582" s="109">
        <v>45473</v>
      </c>
      <c r="E582" s="108" t="s">
        <v>2195</v>
      </c>
      <c r="F582" s="111">
        <v>1666</v>
      </c>
      <c r="G582" s="111">
        <v>0</v>
      </c>
      <c r="H582" s="111">
        <v>1666</v>
      </c>
    </row>
    <row r="583" spans="1:9">
      <c r="A583" s="108">
        <v>32</v>
      </c>
      <c r="B583" s="108" t="s">
        <v>2196</v>
      </c>
      <c r="C583" s="108">
        <v>1744452</v>
      </c>
      <c r="D583" s="109">
        <v>45473</v>
      </c>
      <c r="E583" s="108" t="s">
        <v>2197</v>
      </c>
      <c r="F583" s="111">
        <v>170800</v>
      </c>
      <c r="G583" s="111">
        <v>0</v>
      </c>
      <c r="H583" s="111">
        <v>170800</v>
      </c>
    </row>
    <row r="584" spans="1:9">
      <c r="A584" s="108">
        <v>33</v>
      </c>
      <c r="B584" s="108" t="s">
        <v>2198</v>
      </c>
      <c r="C584" s="108">
        <v>2041707</v>
      </c>
      <c r="D584" s="109">
        <v>45473</v>
      </c>
      <c r="E584" s="108" t="s">
        <v>1294</v>
      </c>
      <c r="F584" s="111">
        <v>225500</v>
      </c>
      <c r="G584" s="111">
        <v>0</v>
      </c>
      <c r="H584" s="111">
        <v>225500</v>
      </c>
    </row>
    <row r="585" spans="1:9">
      <c r="A585" s="108">
        <v>34</v>
      </c>
      <c r="B585" s="108" t="s">
        <v>1104</v>
      </c>
      <c r="C585" s="108">
        <v>2041951</v>
      </c>
      <c r="D585" s="109">
        <v>45473</v>
      </c>
      <c r="E585" s="108" t="s">
        <v>2190</v>
      </c>
      <c r="F585" s="111">
        <v>280000</v>
      </c>
      <c r="G585" s="111">
        <v>0</v>
      </c>
      <c r="H585" s="111">
        <v>280000</v>
      </c>
    </row>
    <row r="586" spans="1:9">
      <c r="A586" s="108">
        <v>35</v>
      </c>
      <c r="B586" s="108" t="s">
        <v>2199</v>
      </c>
      <c r="C586" s="108">
        <v>2042756</v>
      </c>
      <c r="D586" s="109">
        <v>45473</v>
      </c>
      <c r="E586" s="108" t="s">
        <v>2200</v>
      </c>
      <c r="F586" s="111">
        <v>80736</v>
      </c>
      <c r="G586" s="111">
        <v>0</v>
      </c>
      <c r="H586" s="111">
        <v>80736</v>
      </c>
    </row>
    <row r="587" spans="1:9" s="124" customFormat="1">
      <c r="A587" s="129" t="s">
        <v>1126</v>
      </c>
      <c r="B587" s="129" t="s">
        <v>1124</v>
      </c>
      <c r="C587" s="129"/>
      <c r="D587" s="130"/>
      <c r="E587" s="129" t="s">
        <v>1124</v>
      </c>
      <c r="F587" s="127">
        <f>SUM(F552:F586)</f>
        <v>10877816</v>
      </c>
      <c r="G587" s="127">
        <f t="shared" ref="G587:H587" si="36">SUM(G552:G586)</f>
        <v>0</v>
      </c>
      <c r="H587" s="127">
        <f t="shared" si="36"/>
        <v>10877816</v>
      </c>
      <c r="I587" s="108"/>
    </row>
    <row r="588" spans="1:9">
      <c r="A588" s="829" t="s">
        <v>2201</v>
      </c>
      <c r="B588" s="830"/>
      <c r="C588" s="830"/>
      <c r="D588" s="830"/>
      <c r="E588" s="830"/>
      <c r="F588" s="830"/>
      <c r="G588" s="830"/>
      <c r="H588" s="831"/>
    </row>
    <row r="589" spans="1:9">
      <c r="A589" s="114"/>
      <c r="B589" s="115" t="s">
        <v>1293</v>
      </c>
      <c r="C589" s="116"/>
      <c r="D589" s="116"/>
      <c r="E589" s="116"/>
      <c r="F589" s="116"/>
      <c r="G589" s="116"/>
      <c r="H589" s="117"/>
    </row>
    <row r="590" spans="1:9">
      <c r="A590" s="108">
        <v>1</v>
      </c>
      <c r="B590" s="108" t="s">
        <v>2202</v>
      </c>
      <c r="C590" s="108">
        <v>2021575</v>
      </c>
      <c r="D590" s="109">
        <v>45266</v>
      </c>
      <c r="E590" s="108" t="s">
        <v>1791</v>
      </c>
      <c r="F590" s="111">
        <v>638928</v>
      </c>
      <c r="H590" s="111">
        <v>638928</v>
      </c>
    </row>
    <row r="591" spans="1:9">
      <c r="A591" s="108">
        <v>2</v>
      </c>
      <c r="B591" s="108" t="s">
        <v>2203</v>
      </c>
      <c r="C591" s="108">
        <v>2021586</v>
      </c>
      <c r="D591" s="109">
        <v>45240</v>
      </c>
      <c r="E591" s="108" t="s">
        <v>1778</v>
      </c>
      <c r="F591" s="111">
        <v>90000</v>
      </c>
      <c r="H591" s="111">
        <v>90000</v>
      </c>
    </row>
    <row r="592" spans="1:9">
      <c r="A592" s="108">
        <v>3</v>
      </c>
      <c r="B592" s="108" t="s">
        <v>2204</v>
      </c>
      <c r="C592" s="108">
        <v>3817434</v>
      </c>
      <c r="D592" s="109">
        <v>45383</v>
      </c>
      <c r="E592" s="108" t="s">
        <v>2205</v>
      </c>
      <c r="F592" s="111">
        <v>1185000</v>
      </c>
      <c r="H592" s="111">
        <v>1185000</v>
      </c>
    </row>
    <row r="593" spans="1:8">
      <c r="A593" s="108">
        <v>4</v>
      </c>
      <c r="B593" s="108" t="s">
        <v>1439</v>
      </c>
      <c r="C593" s="108">
        <v>3817436</v>
      </c>
      <c r="D593" s="109">
        <v>45413</v>
      </c>
      <c r="E593" s="108" t="s">
        <v>2206</v>
      </c>
      <c r="F593" s="111">
        <v>1981000</v>
      </c>
      <c r="H593" s="111">
        <v>1981000</v>
      </c>
    </row>
    <row r="594" spans="1:8">
      <c r="A594" s="108">
        <v>5</v>
      </c>
      <c r="B594" s="108" t="s">
        <v>2207</v>
      </c>
      <c r="C594" s="108">
        <v>2021813</v>
      </c>
      <c r="D594" s="109">
        <v>45027</v>
      </c>
      <c r="E594" s="108" t="s">
        <v>1786</v>
      </c>
      <c r="F594" s="111">
        <v>192360</v>
      </c>
      <c r="H594" s="111">
        <v>192360</v>
      </c>
    </row>
    <row r="595" spans="1:8">
      <c r="A595" s="108">
        <v>6</v>
      </c>
      <c r="B595" s="108" t="s">
        <v>2130</v>
      </c>
      <c r="C595" s="108">
        <v>2021577</v>
      </c>
      <c r="D595" s="109">
        <v>44991</v>
      </c>
      <c r="E595" s="108" t="s">
        <v>1778</v>
      </c>
      <c r="F595" s="111">
        <v>455000</v>
      </c>
      <c r="H595" s="111">
        <v>455000</v>
      </c>
    </row>
    <row r="596" spans="1:8">
      <c r="A596" s="108">
        <v>7</v>
      </c>
      <c r="B596" s="108" t="s">
        <v>1097</v>
      </c>
      <c r="C596" s="108">
        <v>2021820</v>
      </c>
      <c r="E596" s="108" t="s">
        <v>1786</v>
      </c>
      <c r="F596" s="111">
        <v>10000</v>
      </c>
      <c r="H596" s="111">
        <v>10000</v>
      </c>
    </row>
    <row r="597" spans="1:8">
      <c r="A597" s="108">
        <v>8</v>
      </c>
      <c r="B597" s="108" t="s">
        <v>2208</v>
      </c>
      <c r="C597" s="108">
        <v>2021704</v>
      </c>
      <c r="D597" s="109" t="s">
        <v>2209</v>
      </c>
      <c r="E597" s="108" t="s">
        <v>2210</v>
      </c>
      <c r="F597" s="111">
        <v>92000</v>
      </c>
      <c r="H597" s="111">
        <v>92000</v>
      </c>
    </row>
    <row r="598" spans="1:8">
      <c r="A598" s="108">
        <v>9</v>
      </c>
      <c r="B598" s="108" t="s">
        <v>2211</v>
      </c>
      <c r="C598" s="108">
        <v>2021590</v>
      </c>
      <c r="D598" s="109" t="s">
        <v>2212</v>
      </c>
      <c r="E598" s="108" t="s">
        <v>2210</v>
      </c>
      <c r="F598" s="111">
        <v>69000</v>
      </c>
      <c r="H598" s="111">
        <v>69000</v>
      </c>
    </row>
    <row r="599" spans="1:8">
      <c r="A599" s="108">
        <v>10</v>
      </c>
      <c r="B599" s="108" t="s">
        <v>2213</v>
      </c>
      <c r="C599" s="108">
        <v>2021591</v>
      </c>
      <c r="D599" s="109" t="s">
        <v>2214</v>
      </c>
      <c r="E599" s="108" t="s">
        <v>2210</v>
      </c>
      <c r="F599" s="111">
        <v>71920</v>
      </c>
      <c r="H599" s="111">
        <v>71920</v>
      </c>
    </row>
    <row r="600" spans="1:8">
      <c r="A600" s="108">
        <v>11</v>
      </c>
      <c r="B600" s="108" t="s">
        <v>2215</v>
      </c>
      <c r="C600" s="108">
        <v>2021593</v>
      </c>
      <c r="D600" s="109" t="s">
        <v>2212</v>
      </c>
      <c r="E600" s="108" t="s">
        <v>2210</v>
      </c>
      <c r="F600" s="111">
        <v>58240</v>
      </c>
      <c r="H600" s="111">
        <v>58240</v>
      </c>
    </row>
    <row r="601" spans="1:8">
      <c r="A601" s="108">
        <v>12</v>
      </c>
      <c r="B601" s="108" t="s">
        <v>2216</v>
      </c>
      <c r="C601" s="108">
        <v>3817442</v>
      </c>
      <c r="D601" s="109">
        <v>45326</v>
      </c>
      <c r="E601" s="108" t="s">
        <v>1177</v>
      </c>
      <c r="F601" s="111">
        <v>1399750</v>
      </c>
      <c r="H601" s="111">
        <v>1399750</v>
      </c>
    </row>
    <row r="602" spans="1:8">
      <c r="A602" s="108">
        <v>13</v>
      </c>
      <c r="B602" s="108" t="s">
        <v>2217</v>
      </c>
      <c r="C602" s="108">
        <v>3817443</v>
      </c>
      <c r="D602" s="109">
        <v>45628</v>
      </c>
      <c r="E602" s="108" t="s">
        <v>1177</v>
      </c>
      <c r="F602" s="111">
        <v>1310000</v>
      </c>
      <c r="H602" s="111">
        <v>1310000</v>
      </c>
    </row>
    <row r="603" spans="1:8">
      <c r="A603" s="108">
        <v>14</v>
      </c>
      <c r="B603" s="108" t="s">
        <v>2218</v>
      </c>
      <c r="C603" s="108">
        <v>3817441</v>
      </c>
      <c r="D603" s="109">
        <v>45355</v>
      </c>
      <c r="E603" s="108" t="s">
        <v>2163</v>
      </c>
      <c r="F603" s="111">
        <v>2603500</v>
      </c>
      <c r="H603" s="111">
        <v>2603500</v>
      </c>
    </row>
    <row r="604" spans="1:8">
      <c r="A604" s="108">
        <v>15</v>
      </c>
      <c r="B604" s="108" t="s">
        <v>2219</v>
      </c>
      <c r="C604" s="108">
        <v>2021830</v>
      </c>
      <c r="D604" s="109" t="s">
        <v>2220</v>
      </c>
      <c r="E604" s="108" t="s">
        <v>1785</v>
      </c>
      <c r="F604" s="111">
        <v>892013.6</v>
      </c>
      <c r="H604" s="111">
        <v>892013.6</v>
      </c>
    </row>
    <row r="605" spans="1:8">
      <c r="A605" s="108">
        <v>16</v>
      </c>
      <c r="B605" s="108" t="s">
        <v>2221</v>
      </c>
      <c r="C605" s="108">
        <v>2021814</v>
      </c>
      <c r="D605" s="109">
        <v>45146</v>
      </c>
      <c r="E605" s="108" t="s">
        <v>2222</v>
      </c>
      <c r="F605" s="111">
        <v>1689772</v>
      </c>
      <c r="H605" s="111">
        <v>1689772</v>
      </c>
    </row>
    <row r="606" spans="1:8">
      <c r="A606" s="108">
        <v>17</v>
      </c>
      <c r="B606" s="108" t="s">
        <v>2223</v>
      </c>
      <c r="C606" s="108">
        <v>2021812</v>
      </c>
      <c r="D606" s="109">
        <v>45025</v>
      </c>
      <c r="E606" s="108" t="s">
        <v>2222</v>
      </c>
      <c r="F606" s="111">
        <v>2047690</v>
      </c>
      <c r="H606" s="111">
        <v>2047690</v>
      </c>
    </row>
    <row r="607" spans="1:8">
      <c r="A607" s="108">
        <v>18</v>
      </c>
      <c r="B607" s="108" t="s">
        <v>2224</v>
      </c>
      <c r="C607" s="108">
        <v>2021828</v>
      </c>
      <c r="D607" s="109" t="s">
        <v>2225</v>
      </c>
      <c r="E607" s="108" t="s">
        <v>2222</v>
      </c>
      <c r="F607" s="111">
        <v>210000</v>
      </c>
      <c r="H607" s="111">
        <v>210000</v>
      </c>
    </row>
    <row r="608" spans="1:8">
      <c r="A608" s="108">
        <v>19</v>
      </c>
      <c r="B608" s="108" t="s">
        <v>2226</v>
      </c>
      <c r="C608" s="108">
        <v>2021831</v>
      </c>
      <c r="D608" s="109">
        <v>45386</v>
      </c>
      <c r="E608" s="108" t="s">
        <v>1785</v>
      </c>
      <c r="F608" s="111">
        <v>172956</v>
      </c>
      <c r="H608" s="111">
        <v>172956</v>
      </c>
    </row>
    <row r="609" spans="1:9">
      <c r="A609" s="108">
        <v>20</v>
      </c>
      <c r="B609" s="108" t="s">
        <v>2227</v>
      </c>
      <c r="C609" s="108">
        <v>3817448</v>
      </c>
      <c r="D609" s="109">
        <v>45449</v>
      </c>
      <c r="E609" s="108" t="s">
        <v>2228</v>
      </c>
      <c r="F609" s="111">
        <v>315000</v>
      </c>
      <c r="H609" s="111">
        <v>315000</v>
      </c>
    </row>
    <row r="610" spans="1:9">
      <c r="A610" s="108">
        <v>21</v>
      </c>
      <c r="B610" s="108" t="s">
        <v>2229</v>
      </c>
      <c r="C610" s="108">
        <v>2021835</v>
      </c>
      <c r="D610" s="109">
        <v>45571</v>
      </c>
      <c r="E610" s="108" t="s">
        <v>1037</v>
      </c>
      <c r="F610" s="111">
        <v>75000</v>
      </c>
      <c r="H610" s="111">
        <v>75000</v>
      </c>
    </row>
    <row r="611" spans="1:9">
      <c r="A611" s="108">
        <v>22</v>
      </c>
      <c r="B611" s="108" t="s">
        <v>2230</v>
      </c>
      <c r="C611" s="108">
        <v>3817450</v>
      </c>
      <c r="D611" s="109">
        <v>45571</v>
      </c>
      <c r="E611" s="108" t="s">
        <v>2231</v>
      </c>
      <c r="F611" s="111">
        <v>1290000</v>
      </c>
      <c r="H611" s="111">
        <v>1290000</v>
      </c>
    </row>
    <row r="612" spans="1:9">
      <c r="A612" s="108">
        <v>23</v>
      </c>
      <c r="B612" s="108" t="s">
        <v>2232</v>
      </c>
      <c r="C612" s="108">
        <v>3817446</v>
      </c>
      <c r="D612" s="109">
        <v>45600</v>
      </c>
      <c r="E612" s="108" t="s">
        <v>2233</v>
      </c>
      <c r="F612" s="111">
        <v>4482370</v>
      </c>
      <c r="H612" s="111">
        <v>4482370</v>
      </c>
    </row>
    <row r="613" spans="1:9">
      <c r="A613" s="108">
        <v>24</v>
      </c>
      <c r="B613" s="108" t="s">
        <v>2234</v>
      </c>
      <c r="C613" s="108">
        <v>3817449</v>
      </c>
      <c r="D613" s="109">
        <v>45600</v>
      </c>
      <c r="E613" s="108" t="s">
        <v>2235</v>
      </c>
      <c r="F613" s="111">
        <v>3552200</v>
      </c>
      <c r="H613" s="111">
        <v>3552200</v>
      </c>
    </row>
    <row r="614" spans="1:9">
      <c r="A614" s="108">
        <v>25</v>
      </c>
      <c r="B614" s="108" t="s">
        <v>1796</v>
      </c>
      <c r="C614" s="108">
        <v>2021844</v>
      </c>
      <c r="D614" s="109">
        <v>45387</v>
      </c>
      <c r="E614" s="108" t="s">
        <v>1778</v>
      </c>
      <c r="F614" s="111">
        <v>144000</v>
      </c>
      <c r="H614" s="111">
        <v>144000</v>
      </c>
    </row>
    <row r="615" spans="1:9" s="124" customFormat="1">
      <c r="A615" s="129" t="s">
        <v>1126</v>
      </c>
      <c r="B615" s="129" t="s">
        <v>1124</v>
      </c>
      <c r="C615" s="129"/>
      <c r="D615" s="130"/>
      <c r="E615" s="129" t="s">
        <v>1124</v>
      </c>
      <c r="F615" s="127">
        <f>SUM(F590:F614)</f>
        <v>25027699.600000001</v>
      </c>
      <c r="G615" s="127">
        <f t="shared" ref="G615:H615" si="37">SUM(G590:G614)</f>
        <v>0</v>
      </c>
      <c r="H615" s="127">
        <f t="shared" si="37"/>
        <v>25027699.600000001</v>
      </c>
      <c r="I615" s="108"/>
    </row>
    <row r="616" spans="1:9">
      <c r="A616" s="829" t="s">
        <v>2236</v>
      </c>
      <c r="B616" s="830"/>
      <c r="C616" s="830"/>
      <c r="D616" s="830"/>
      <c r="E616" s="830"/>
      <c r="F616" s="830"/>
      <c r="G616" s="830"/>
      <c r="H616" s="831"/>
    </row>
    <row r="617" spans="1:9">
      <c r="B617" s="105" t="s">
        <v>1293</v>
      </c>
    </row>
    <row r="618" spans="1:9">
      <c r="A618" s="108">
        <v>1</v>
      </c>
      <c r="B618" s="108" t="s">
        <v>2234</v>
      </c>
      <c r="C618" s="108">
        <v>3496804</v>
      </c>
      <c r="E618" s="108" t="s">
        <v>2243</v>
      </c>
      <c r="F618" s="111">
        <v>960300</v>
      </c>
      <c r="H618" s="111">
        <v>960300</v>
      </c>
    </row>
    <row r="619" spans="1:9">
      <c r="A619" s="108">
        <v>2</v>
      </c>
      <c r="B619" s="108" t="s">
        <v>2244</v>
      </c>
      <c r="C619" s="108">
        <v>3496809</v>
      </c>
      <c r="E619" s="108" t="s">
        <v>2245</v>
      </c>
      <c r="F619" s="111">
        <v>87000</v>
      </c>
      <c r="H619" s="111">
        <v>87000</v>
      </c>
    </row>
    <row r="620" spans="1:9">
      <c r="A620" s="108">
        <v>3</v>
      </c>
      <c r="B620" s="108" t="s">
        <v>2246</v>
      </c>
      <c r="C620" s="108">
        <v>3496813</v>
      </c>
      <c r="E620" s="108" t="s">
        <v>2247</v>
      </c>
      <c r="F620" s="111">
        <v>1240900</v>
      </c>
      <c r="H620" s="111">
        <v>1240900</v>
      </c>
    </row>
    <row r="621" spans="1:9">
      <c r="A621" s="108">
        <v>4</v>
      </c>
      <c r="B621" s="108" t="s">
        <v>2248</v>
      </c>
      <c r="C621" s="108">
        <v>1822155</v>
      </c>
      <c r="E621" s="108" t="s">
        <v>2249</v>
      </c>
      <c r="F621" s="111">
        <v>30660</v>
      </c>
      <c r="H621" s="111">
        <v>30660</v>
      </c>
    </row>
    <row r="622" spans="1:9">
      <c r="A622" s="108">
        <v>5</v>
      </c>
      <c r="B622" s="108" t="s">
        <v>2250</v>
      </c>
      <c r="C622" s="108">
        <v>3496814</v>
      </c>
      <c r="E622" s="108" t="s">
        <v>2251</v>
      </c>
      <c r="F622" s="111">
        <v>1099500</v>
      </c>
      <c r="H622" s="111">
        <v>1099500</v>
      </c>
    </row>
    <row r="623" spans="1:9">
      <c r="A623" s="108">
        <v>6</v>
      </c>
      <c r="B623" s="108" t="s">
        <v>1100</v>
      </c>
      <c r="C623" s="108">
        <v>1822159</v>
      </c>
      <c r="E623" s="108" t="s">
        <v>2249</v>
      </c>
      <c r="F623" s="111">
        <v>66610</v>
      </c>
      <c r="H623" s="111">
        <v>66610</v>
      </c>
    </row>
    <row r="624" spans="1:9">
      <c r="A624" s="108">
        <v>7</v>
      </c>
      <c r="B624" s="108" t="s">
        <v>2252</v>
      </c>
      <c r="C624" s="108">
        <v>1822160</v>
      </c>
      <c r="E624" s="108" t="s">
        <v>2249</v>
      </c>
      <c r="F624" s="111">
        <v>11520</v>
      </c>
      <c r="H624" s="111">
        <v>11520</v>
      </c>
    </row>
    <row r="625" spans="1:8">
      <c r="A625" s="108">
        <v>8</v>
      </c>
      <c r="B625" s="108" t="s">
        <v>2253</v>
      </c>
      <c r="C625" s="108">
        <v>3496803</v>
      </c>
      <c r="E625" s="108" t="s">
        <v>2254</v>
      </c>
      <c r="F625" s="111">
        <v>245600</v>
      </c>
      <c r="H625" s="111">
        <v>245600</v>
      </c>
    </row>
    <row r="626" spans="1:8">
      <c r="A626" s="108">
        <v>9</v>
      </c>
      <c r="B626" s="108" t="s">
        <v>2255</v>
      </c>
      <c r="C626" s="108">
        <v>1822162</v>
      </c>
      <c r="E626" s="108" t="s">
        <v>2256</v>
      </c>
      <c r="F626" s="111">
        <v>39440</v>
      </c>
      <c r="H626" s="111">
        <v>39440</v>
      </c>
    </row>
    <row r="627" spans="1:8">
      <c r="A627" s="108">
        <v>10</v>
      </c>
      <c r="B627" s="108" t="s">
        <v>2257</v>
      </c>
      <c r="C627" s="108">
        <v>3496759</v>
      </c>
      <c r="E627" s="108" t="s">
        <v>2258</v>
      </c>
      <c r="F627" s="111">
        <v>249500</v>
      </c>
      <c r="H627" s="111">
        <v>249500</v>
      </c>
    </row>
    <row r="628" spans="1:8">
      <c r="A628" s="108">
        <v>11</v>
      </c>
      <c r="B628" s="108" t="s">
        <v>2259</v>
      </c>
      <c r="C628" s="108">
        <v>3496812</v>
      </c>
      <c r="E628" s="108" t="s">
        <v>2260</v>
      </c>
      <c r="F628" s="111">
        <v>499695</v>
      </c>
      <c r="H628" s="111">
        <v>499695</v>
      </c>
    </row>
    <row r="629" spans="1:8">
      <c r="A629" s="108">
        <v>12</v>
      </c>
      <c r="B629" s="108" t="s">
        <v>2261</v>
      </c>
      <c r="C629" s="108">
        <v>1807285</v>
      </c>
      <c r="E629" s="108" t="s">
        <v>2262</v>
      </c>
      <c r="F629" s="111">
        <v>74525</v>
      </c>
      <c r="H629" s="111">
        <v>74525</v>
      </c>
    </row>
    <row r="630" spans="1:8">
      <c r="A630" s="108">
        <v>13</v>
      </c>
      <c r="B630" s="108" t="s">
        <v>2261</v>
      </c>
      <c r="C630" s="108">
        <v>1822168</v>
      </c>
      <c r="E630" s="108" t="s">
        <v>2262</v>
      </c>
      <c r="F630" s="111">
        <v>76160</v>
      </c>
      <c r="H630" s="111">
        <v>76160</v>
      </c>
    </row>
    <row r="631" spans="1:8">
      <c r="A631" s="108">
        <v>14</v>
      </c>
      <c r="B631" s="108" t="s">
        <v>1947</v>
      </c>
      <c r="C631" s="108">
        <v>1822194</v>
      </c>
      <c r="E631" s="108" t="s">
        <v>2263</v>
      </c>
      <c r="F631" s="111">
        <v>815721.97</v>
      </c>
      <c r="G631" s="111">
        <v>815721.97</v>
      </c>
      <c r="H631" s="111">
        <v>815721.97</v>
      </c>
    </row>
    <row r="632" spans="1:8">
      <c r="A632" s="108">
        <v>15</v>
      </c>
      <c r="B632" s="108" t="s">
        <v>2264</v>
      </c>
      <c r="C632" s="108">
        <v>1822171</v>
      </c>
      <c r="E632" s="108" t="s">
        <v>2265</v>
      </c>
      <c r="F632" s="111">
        <v>75000</v>
      </c>
      <c r="H632" s="111">
        <v>75000</v>
      </c>
    </row>
    <row r="633" spans="1:8">
      <c r="A633" s="108">
        <v>16</v>
      </c>
      <c r="B633" s="108" t="s">
        <v>2266</v>
      </c>
      <c r="C633" s="108">
        <v>1822172</v>
      </c>
      <c r="E633" s="108" t="s">
        <v>2267</v>
      </c>
      <c r="F633" s="111">
        <v>402966</v>
      </c>
      <c r="H633" s="111">
        <v>402966</v>
      </c>
    </row>
    <row r="634" spans="1:8">
      <c r="A634" s="108">
        <v>17</v>
      </c>
      <c r="B634" s="108" t="s">
        <v>2134</v>
      </c>
      <c r="C634" s="108">
        <v>1822176</v>
      </c>
      <c r="E634" s="108" t="s">
        <v>2268</v>
      </c>
      <c r="F634" s="111">
        <v>136800</v>
      </c>
      <c r="H634" s="111">
        <v>136800</v>
      </c>
    </row>
    <row r="635" spans="1:8">
      <c r="A635" s="108">
        <v>18</v>
      </c>
      <c r="B635" s="108" t="s">
        <v>2269</v>
      </c>
      <c r="C635" s="108">
        <v>1822177</v>
      </c>
      <c r="E635" s="108" t="s">
        <v>2270</v>
      </c>
      <c r="F635" s="111">
        <v>118784</v>
      </c>
      <c r="H635" s="111">
        <v>118784</v>
      </c>
    </row>
    <row r="636" spans="1:8">
      <c r="A636" s="108">
        <v>19</v>
      </c>
      <c r="B636" s="108" t="s">
        <v>1221</v>
      </c>
      <c r="C636" s="108">
        <v>1822179</v>
      </c>
      <c r="E636" s="108" t="s">
        <v>2262</v>
      </c>
      <c r="F636" s="111">
        <v>166280</v>
      </c>
      <c r="H636" s="111">
        <v>166280</v>
      </c>
    </row>
    <row r="637" spans="1:8">
      <c r="A637" s="108">
        <v>20</v>
      </c>
      <c r="B637" s="108" t="s">
        <v>1100</v>
      </c>
      <c r="C637" s="108">
        <v>1822182</v>
      </c>
      <c r="E637" s="108" t="s">
        <v>2249</v>
      </c>
      <c r="F637" s="111">
        <v>4125</v>
      </c>
      <c r="H637" s="111">
        <v>4125</v>
      </c>
    </row>
    <row r="638" spans="1:8">
      <c r="A638" s="108">
        <v>21</v>
      </c>
      <c r="B638" s="108" t="s">
        <v>1113</v>
      </c>
      <c r="C638" s="108">
        <v>1822184</v>
      </c>
      <c r="E638" s="108" t="s">
        <v>2262</v>
      </c>
      <c r="F638" s="111">
        <v>194160</v>
      </c>
      <c r="H638" s="111">
        <v>194160</v>
      </c>
    </row>
    <row r="639" spans="1:8">
      <c r="A639" s="108">
        <v>22</v>
      </c>
      <c r="B639" s="108" t="s">
        <v>1116</v>
      </c>
      <c r="C639" s="108">
        <v>1822186</v>
      </c>
      <c r="E639" s="108" t="s">
        <v>2249</v>
      </c>
      <c r="F639" s="111">
        <v>30740</v>
      </c>
      <c r="H639" s="111">
        <v>30740</v>
      </c>
    </row>
    <row r="640" spans="1:8">
      <c r="A640" s="108">
        <v>23</v>
      </c>
      <c r="B640" s="108" t="s">
        <v>1300</v>
      </c>
      <c r="C640" s="108">
        <v>1822190</v>
      </c>
      <c r="E640" s="108" t="s">
        <v>2270</v>
      </c>
      <c r="F640" s="111">
        <v>191748</v>
      </c>
      <c r="H640" s="111">
        <v>191748</v>
      </c>
    </row>
    <row r="641" spans="1:9">
      <c r="A641" s="108">
        <v>24</v>
      </c>
      <c r="B641" s="108" t="s">
        <v>1205</v>
      </c>
      <c r="C641" s="108">
        <v>1822191</v>
      </c>
      <c r="E641" s="108" t="s">
        <v>2271</v>
      </c>
      <c r="F641" s="111">
        <v>128160</v>
      </c>
      <c r="G641" s="111">
        <v>128160</v>
      </c>
      <c r="H641" s="111">
        <v>128160</v>
      </c>
    </row>
    <row r="642" spans="1:9">
      <c r="A642" s="108">
        <v>25</v>
      </c>
      <c r="B642" s="108" t="s">
        <v>2272</v>
      </c>
      <c r="C642" s="108">
        <v>1822174</v>
      </c>
      <c r="E642" s="108" t="s">
        <v>2273</v>
      </c>
      <c r="F642" s="111">
        <v>598325.43999999994</v>
      </c>
      <c r="H642" s="111">
        <v>598325.43999999994</v>
      </c>
    </row>
    <row r="643" spans="1:9">
      <c r="A643" s="108">
        <v>26</v>
      </c>
      <c r="B643" s="108" t="s">
        <v>2261</v>
      </c>
      <c r="E643" s="108" t="s">
        <v>2262</v>
      </c>
      <c r="F643" s="111">
        <v>36470</v>
      </c>
      <c r="H643" s="111">
        <v>36470</v>
      </c>
    </row>
    <row r="644" spans="1:9">
      <c r="A644" s="105"/>
      <c r="B644" s="105"/>
      <c r="C644" s="105"/>
      <c r="D644" s="106"/>
      <c r="E644" s="105"/>
      <c r="F644" s="107">
        <f>SUM(F618:F643)</f>
        <v>7580690.4100000001</v>
      </c>
      <c r="G644" s="107">
        <f t="shared" ref="G644:H644" si="38">SUM(G618:G643)</f>
        <v>943881.97</v>
      </c>
      <c r="H644" s="107">
        <f t="shared" si="38"/>
        <v>7580690.4100000001</v>
      </c>
    </row>
    <row r="645" spans="1:9" s="124" customFormat="1">
      <c r="A645" s="129" t="s">
        <v>1126</v>
      </c>
      <c r="B645" s="129" t="s">
        <v>1124</v>
      </c>
      <c r="C645" s="129"/>
      <c r="D645" s="130"/>
      <c r="E645" s="129" t="s">
        <v>1124</v>
      </c>
      <c r="F645" s="127">
        <f>F644</f>
        <v>7580690.4100000001</v>
      </c>
      <c r="G645" s="127">
        <f t="shared" ref="G645:H645" si="39">G644</f>
        <v>943881.97</v>
      </c>
      <c r="H645" s="127">
        <f t="shared" si="39"/>
        <v>7580690.4100000001</v>
      </c>
      <c r="I645" s="108"/>
    </row>
    <row r="646" spans="1:9">
      <c r="A646" s="829" t="s">
        <v>2274</v>
      </c>
      <c r="B646" s="830"/>
      <c r="C646" s="830"/>
      <c r="D646" s="830"/>
      <c r="E646" s="830"/>
      <c r="F646" s="830"/>
      <c r="G646" s="830"/>
      <c r="H646" s="831"/>
    </row>
    <row r="647" spans="1:9">
      <c r="A647" s="108">
        <v>1</v>
      </c>
      <c r="B647" s="108" t="s">
        <v>2282</v>
      </c>
      <c r="C647" s="108">
        <v>3496606</v>
      </c>
      <c r="D647" s="109" t="s">
        <v>2283</v>
      </c>
      <c r="E647" s="108" t="s">
        <v>2284</v>
      </c>
      <c r="F647" s="111">
        <v>1770600</v>
      </c>
      <c r="G647" s="111">
        <v>0</v>
      </c>
      <c r="H647" s="111">
        <v>1770600</v>
      </c>
    </row>
    <row r="648" spans="1:9">
      <c r="A648" s="108">
        <v>2</v>
      </c>
      <c r="B648" s="108" t="s">
        <v>2285</v>
      </c>
      <c r="C648" s="108">
        <v>3496614</v>
      </c>
      <c r="D648" s="109" t="s">
        <v>2286</v>
      </c>
      <c r="E648" s="108" t="s">
        <v>1177</v>
      </c>
      <c r="F648" s="111">
        <v>1036000</v>
      </c>
      <c r="G648" s="111">
        <v>0</v>
      </c>
      <c r="H648" s="111">
        <v>1036000</v>
      </c>
    </row>
    <row r="649" spans="1:9">
      <c r="A649" s="108">
        <v>3</v>
      </c>
      <c r="B649" s="108" t="s">
        <v>1196</v>
      </c>
      <c r="C649" s="108">
        <v>1822105</v>
      </c>
      <c r="D649" s="109" t="s">
        <v>2287</v>
      </c>
      <c r="E649" s="108" t="s">
        <v>2288</v>
      </c>
      <c r="F649" s="111">
        <v>1500000</v>
      </c>
      <c r="G649" s="111">
        <v>0</v>
      </c>
      <c r="H649" s="111">
        <v>1500000</v>
      </c>
    </row>
    <row r="650" spans="1:9">
      <c r="A650" s="108">
        <v>4</v>
      </c>
      <c r="B650" s="108" t="s">
        <v>1205</v>
      </c>
      <c r="C650" s="108">
        <v>1822215</v>
      </c>
      <c r="D650" s="109" t="s">
        <v>2289</v>
      </c>
      <c r="E650" s="108" t="s">
        <v>2290</v>
      </c>
      <c r="F650" s="111">
        <v>63260</v>
      </c>
      <c r="G650" s="111">
        <v>0</v>
      </c>
      <c r="H650" s="111">
        <v>63260</v>
      </c>
    </row>
    <row r="651" spans="1:9">
      <c r="A651" s="108">
        <v>5</v>
      </c>
      <c r="B651" s="108" t="s">
        <v>1094</v>
      </c>
      <c r="C651" s="108">
        <v>1822219</v>
      </c>
      <c r="D651" s="109">
        <v>45506</v>
      </c>
      <c r="E651" s="108" t="s">
        <v>2291</v>
      </c>
      <c r="F651" s="111">
        <v>21000</v>
      </c>
      <c r="G651" s="111">
        <v>0</v>
      </c>
      <c r="H651" s="111">
        <v>21000</v>
      </c>
    </row>
    <row r="652" spans="1:9">
      <c r="A652" s="108">
        <v>6</v>
      </c>
      <c r="B652" s="108" t="s">
        <v>1094</v>
      </c>
      <c r="C652" s="108">
        <v>1822218</v>
      </c>
      <c r="D652" s="109" t="s">
        <v>2280</v>
      </c>
      <c r="E652" s="108" t="s">
        <v>2291</v>
      </c>
      <c r="F652" s="111">
        <v>209000</v>
      </c>
      <c r="G652" s="111">
        <v>0</v>
      </c>
      <c r="H652" s="111">
        <v>209000</v>
      </c>
    </row>
    <row r="653" spans="1:9">
      <c r="A653" s="108">
        <v>7</v>
      </c>
      <c r="B653" s="108" t="s">
        <v>2292</v>
      </c>
      <c r="C653" s="108">
        <v>3496997</v>
      </c>
      <c r="D653" s="109" t="s">
        <v>2293</v>
      </c>
      <c r="E653" s="108" t="s">
        <v>2294</v>
      </c>
      <c r="F653" s="111">
        <v>588120</v>
      </c>
      <c r="G653" s="111">
        <v>0</v>
      </c>
      <c r="H653" s="111">
        <v>588120</v>
      </c>
    </row>
    <row r="654" spans="1:9">
      <c r="A654" s="108">
        <v>8</v>
      </c>
      <c r="B654" s="108" t="s">
        <v>2295</v>
      </c>
      <c r="C654" s="108">
        <v>3496610</v>
      </c>
      <c r="D654" s="109">
        <v>45629</v>
      </c>
      <c r="E654" s="108" t="s">
        <v>2039</v>
      </c>
      <c r="F654" s="111">
        <v>219700</v>
      </c>
      <c r="G654" s="111">
        <v>0</v>
      </c>
      <c r="H654" s="111">
        <v>219700</v>
      </c>
    </row>
    <row r="655" spans="1:9" s="124" customFormat="1">
      <c r="A655" s="129" t="s">
        <v>1126</v>
      </c>
      <c r="B655" s="129" t="s">
        <v>1124</v>
      </c>
      <c r="C655" s="129"/>
      <c r="D655" s="130"/>
      <c r="E655" s="129" t="s">
        <v>1124</v>
      </c>
      <c r="F655" s="127">
        <f>SUM(F647:F654)</f>
        <v>5407680</v>
      </c>
      <c r="G655" s="127">
        <f>SUM(G647:G654)</f>
        <v>0</v>
      </c>
      <c r="H655" s="127">
        <f>SUM(H647:H654)</f>
        <v>5407680</v>
      </c>
      <c r="I655" s="108"/>
    </row>
    <row r="656" spans="1:9">
      <c r="A656" s="829" t="s">
        <v>2296</v>
      </c>
      <c r="B656" s="830"/>
      <c r="C656" s="830"/>
      <c r="D656" s="830"/>
      <c r="E656" s="830"/>
      <c r="F656" s="830"/>
      <c r="G656" s="830"/>
      <c r="H656" s="831"/>
    </row>
    <row r="657" spans="1:8">
      <c r="A657" s="108">
        <v>1</v>
      </c>
      <c r="B657" s="108" t="s">
        <v>2297</v>
      </c>
      <c r="C657" s="108">
        <v>2021869</v>
      </c>
      <c r="D657" s="109">
        <v>44662</v>
      </c>
      <c r="E657" s="108" t="s">
        <v>2298</v>
      </c>
      <c r="F657" s="111">
        <v>0</v>
      </c>
      <c r="H657" s="111">
        <v>0</v>
      </c>
    </row>
    <row r="658" spans="1:8">
      <c r="A658" s="108">
        <v>2</v>
      </c>
      <c r="B658" s="108" t="s">
        <v>2297</v>
      </c>
      <c r="C658" s="108">
        <v>2021869</v>
      </c>
      <c r="D658" s="109">
        <v>44662</v>
      </c>
      <c r="E658" s="108" t="s">
        <v>2299</v>
      </c>
      <c r="F658" s="111">
        <v>68000</v>
      </c>
      <c r="H658" s="111">
        <v>68000</v>
      </c>
    </row>
    <row r="659" spans="1:8">
      <c r="A659" s="108">
        <v>3</v>
      </c>
      <c r="B659" s="108" t="s">
        <v>2297</v>
      </c>
      <c r="C659" s="108">
        <v>2021869</v>
      </c>
      <c r="D659" s="109">
        <v>44662</v>
      </c>
      <c r="E659" s="108" t="s">
        <v>2300</v>
      </c>
      <c r="F659" s="111">
        <v>68000</v>
      </c>
      <c r="H659" s="111">
        <v>68000</v>
      </c>
    </row>
    <row r="660" spans="1:8">
      <c r="A660" s="108">
        <v>4</v>
      </c>
      <c r="B660" s="108" t="s">
        <v>2297</v>
      </c>
      <c r="C660" s="108">
        <v>2021869</v>
      </c>
      <c r="D660" s="109">
        <v>44662</v>
      </c>
      <c r="E660" s="108" t="s">
        <v>2301</v>
      </c>
      <c r="F660" s="111">
        <v>69600</v>
      </c>
      <c r="H660" s="111">
        <v>69600</v>
      </c>
    </row>
    <row r="661" spans="1:8">
      <c r="A661" s="108">
        <v>5</v>
      </c>
      <c r="B661" s="108" t="s">
        <v>2302</v>
      </c>
      <c r="C661" s="108">
        <v>2021870</v>
      </c>
      <c r="D661" s="109">
        <v>44662</v>
      </c>
      <c r="E661" s="108" t="s">
        <v>2303</v>
      </c>
      <c r="F661" s="111">
        <v>118953</v>
      </c>
      <c r="H661" s="111">
        <v>118953</v>
      </c>
    </row>
    <row r="662" spans="1:8">
      <c r="A662" s="108">
        <v>6</v>
      </c>
      <c r="B662" s="108" t="s">
        <v>2297</v>
      </c>
      <c r="C662" s="108">
        <v>2021869</v>
      </c>
      <c r="D662" s="109">
        <v>44662</v>
      </c>
      <c r="E662" s="108" t="s">
        <v>2304</v>
      </c>
      <c r="F662" s="111">
        <v>149200</v>
      </c>
      <c r="H662" s="111">
        <v>149200</v>
      </c>
    </row>
    <row r="663" spans="1:8">
      <c r="A663" s="108">
        <v>7</v>
      </c>
      <c r="B663" s="108" t="s">
        <v>2305</v>
      </c>
      <c r="C663" s="108">
        <v>2021868</v>
      </c>
      <c r="D663" s="109">
        <v>44662</v>
      </c>
      <c r="E663" s="108" t="s">
        <v>2306</v>
      </c>
      <c r="F663" s="111">
        <v>200000</v>
      </c>
      <c r="H663" s="111">
        <v>200000</v>
      </c>
    </row>
    <row r="664" spans="1:8">
      <c r="A664" s="108">
        <v>8</v>
      </c>
      <c r="B664" s="108" t="s">
        <v>2302</v>
      </c>
      <c r="C664" s="108">
        <v>2021870</v>
      </c>
      <c r="D664" s="109">
        <v>44662</v>
      </c>
      <c r="E664" s="108" t="s">
        <v>2307</v>
      </c>
      <c r="F664" s="111">
        <v>338935</v>
      </c>
      <c r="H664" s="111">
        <v>338935</v>
      </c>
    </row>
    <row r="665" spans="1:8">
      <c r="A665" s="108">
        <v>9</v>
      </c>
      <c r="B665" s="108" t="s">
        <v>2302</v>
      </c>
      <c r="C665" s="108">
        <v>2021870</v>
      </c>
      <c r="D665" s="109">
        <v>44662</v>
      </c>
      <c r="E665" s="108" t="s">
        <v>2308</v>
      </c>
      <c r="F665" s="111">
        <v>397660</v>
      </c>
      <c r="H665" s="111">
        <v>397660</v>
      </c>
    </row>
    <row r="666" spans="1:8">
      <c r="A666" s="108">
        <v>10</v>
      </c>
      <c r="B666" s="108" t="s">
        <v>2305</v>
      </c>
      <c r="C666" s="108">
        <v>2021868</v>
      </c>
      <c r="D666" s="109">
        <v>44662</v>
      </c>
      <c r="E666" s="108" t="s">
        <v>2309</v>
      </c>
      <c r="F666" s="111">
        <v>992384</v>
      </c>
      <c r="H666" s="111">
        <v>992384</v>
      </c>
    </row>
    <row r="667" spans="1:8">
      <c r="A667" s="108">
        <v>11</v>
      </c>
      <c r="B667" s="108" t="s">
        <v>2305</v>
      </c>
      <c r="C667" s="108">
        <v>2021868</v>
      </c>
      <c r="E667" s="108" t="s">
        <v>2310</v>
      </c>
      <c r="F667" s="111">
        <v>1168000</v>
      </c>
      <c r="H667" s="111">
        <v>1168000</v>
      </c>
    </row>
    <row r="668" spans="1:8">
      <c r="A668" s="108">
        <v>12</v>
      </c>
      <c r="B668" s="108" t="s">
        <v>2302</v>
      </c>
      <c r="C668" s="108">
        <v>2021870</v>
      </c>
      <c r="D668" s="109">
        <v>44662</v>
      </c>
      <c r="E668" s="108" t="s">
        <v>2311</v>
      </c>
      <c r="F668" s="111">
        <v>1180500</v>
      </c>
      <c r="H668" s="111">
        <v>1180500</v>
      </c>
    </row>
    <row r="669" spans="1:8">
      <c r="A669" s="108">
        <v>13</v>
      </c>
      <c r="B669" s="108" t="s">
        <v>2312</v>
      </c>
      <c r="C669" s="108">
        <v>2021867</v>
      </c>
      <c r="D669" s="109">
        <v>44662</v>
      </c>
      <c r="E669" s="108" t="s">
        <v>2313</v>
      </c>
      <c r="F669" s="111">
        <v>1220000</v>
      </c>
      <c r="H669" s="111">
        <v>1220000</v>
      </c>
    </row>
    <row r="670" spans="1:8">
      <c r="A670" s="108">
        <v>14</v>
      </c>
      <c r="B670" s="108" t="s">
        <v>2312</v>
      </c>
      <c r="C670" s="108">
        <v>2021867</v>
      </c>
      <c r="D670" s="109">
        <v>44662</v>
      </c>
      <c r="E670" s="108" t="s">
        <v>2314</v>
      </c>
      <c r="F670" s="111">
        <v>1300000</v>
      </c>
      <c r="H670" s="111">
        <v>1300000</v>
      </c>
    </row>
    <row r="671" spans="1:8">
      <c r="A671" s="108">
        <v>15</v>
      </c>
      <c r="B671" s="108" t="s">
        <v>2305</v>
      </c>
      <c r="C671" s="108">
        <v>2021868</v>
      </c>
      <c r="D671" s="109">
        <v>44662</v>
      </c>
      <c r="E671" s="108" t="s">
        <v>2315</v>
      </c>
      <c r="F671" s="111">
        <v>1326000</v>
      </c>
      <c r="H671" s="111">
        <v>1326000</v>
      </c>
    </row>
    <row r="672" spans="1:8">
      <c r="A672" s="108">
        <v>16</v>
      </c>
      <c r="B672" s="108" t="s">
        <v>2297</v>
      </c>
      <c r="C672" s="108">
        <v>2021869</v>
      </c>
      <c r="D672" s="109">
        <v>44662</v>
      </c>
      <c r="E672" s="108" t="s">
        <v>2316</v>
      </c>
      <c r="F672" s="111">
        <v>1700000</v>
      </c>
      <c r="H672" s="111">
        <v>1700000</v>
      </c>
    </row>
    <row r="673" spans="1:8">
      <c r="A673" s="108">
        <v>17</v>
      </c>
      <c r="B673" s="108" t="s">
        <v>2302</v>
      </c>
      <c r="C673" s="108">
        <v>2021870</v>
      </c>
      <c r="E673" s="108" t="s">
        <v>2317</v>
      </c>
      <c r="F673" s="111">
        <v>1743696.5</v>
      </c>
      <c r="H673" s="111">
        <v>1743696.5</v>
      </c>
    </row>
    <row r="674" spans="1:8">
      <c r="A674" s="108">
        <v>18</v>
      </c>
      <c r="B674" s="108" t="s">
        <v>2302</v>
      </c>
      <c r="C674" s="108">
        <v>2021870</v>
      </c>
      <c r="D674" s="109">
        <v>44662</v>
      </c>
      <c r="E674" s="108" t="s">
        <v>2318</v>
      </c>
      <c r="F674" s="111">
        <v>1749120</v>
      </c>
      <c r="H674" s="111">
        <v>1749120</v>
      </c>
    </row>
    <row r="675" spans="1:8">
      <c r="A675" s="108">
        <v>19</v>
      </c>
      <c r="B675" s="108" t="s">
        <v>2319</v>
      </c>
      <c r="C675" s="108">
        <v>2021872</v>
      </c>
      <c r="D675" s="109">
        <v>44662</v>
      </c>
      <c r="E675" s="108" t="s">
        <v>2320</v>
      </c>
      <c r="F675" s="111">
        <v>1969000</v>
      </c>
      <c r="H675" s="111">
        <v>1969000</v>
      </c>
    </row>
    <row r="676" spans="1:8">
      <c r="A676" s="108">
        <v>20</v>
      </c>
      <c r="B676" s="108" t="s">
        <v>2302</v>
      </c>
      <c r="C676" s="108">
        <v>2021870</v>
      </c>
      <c r="D676" s="109">
        <v>44662</v>
      </c>
      <c r="E676" s="108" t="s">
        <v>2321</v>
      </c>
      <c r="F676" s="111">
        <v>2052300</v>
      </c>
      <c r="H676" s="111">
        <v>2052300</v>
      </c>
    </row>
    <row r="677" spans="1:8">
      <c r="A677" s="108">
        <v>21</v>
      </c>
      <c r="B677" s="108" t="s">
        <v>2305</v>
      </c>
      <c r="C677" s="108">
        <v>2021868</v>
      </c>
      <c r="D677" s="109">
        <v>44662</v>
      </c>
      <c r="E677" s="108" t="s">
        <v>2322</v>
      </c>
      <c r="F677" s="111">
        <v>2534060</v>
      </c>
      <c r="H677" s="111">
        <v>2534060</v>
      </c>
    </row>
    <row r="678" spans="1:8">
      <c r="A678" s="108">
        <v>22</v>
      </c>
      <c r="B678" s="108" t="s">
        <v>2305</v>
      </c>
      <c r="C678" s="108">
        <v>2021868</v>
      </c>
      <c r="D678" s="109">
        <v>44662</v>
      </c>
      <c r="E678" s="108" t="s">
        <v>2323</v>
      </c>
      <c r="F678" s="111">
        <v>2750000</v>
      </c>
      <c r="H678" s="111">
        <v>2750000</v>
      </c>
    </row>
    <row r="679" spans="1:8">
      <c r="A679" s="108">
        <v>23</v>
      </c>
      <c r="B679" s="108" t="s">
        <v>2302</v>
      </c>
      <c r="C679" s="108">
        <v>2021870</v>
      </c>
      <c r="D679" s="109">
        <v>44662</v>
      </c>
      <c r="E679" s="108" t="s">
        <v>2324</v>
      </c>
      <c r="F679" s="111">
        <v>2769200</v>
      </c>
      <c r="H679" s="111">
        <v>2769200</v>
      </c>
    </row>
    <row r="680" spans="1:8">
      <c r="A680" s="108">
        <v>24</v>
      </c>
      <c r="B680" s="108" t="s">
        <v>2302</v>
      </c>
      <c r="C680" s="108">
        <v>2021870</v>
      </c>
      <c r="D680" s="109">
        <v>44662</v>
      </c>
      <c r="E680" s="108" t="s">
        <v>2325</v>
      </c>
      <c r="F680" s="111">
        <v>3064001.5</v>
      </c>
      <c r="H680" s="111">
        <v>3064001.5</v>
      </c>
    </row>
    <row r="681" spans="1:8">
      <c r="A681" s="108">
        <v>25</v>
      </c>
      <c r="B681" s="108" t="s">
        <v>2326</v>
      </c>
      <c r="C681" s="108">
        <v>2021871</v>
      </c>
      <c r="D681" s="109">
        <v>44662</v>
      </c>
      <c r="E681" s="108" t="s">
        <v>2327</v>
      </c>
      <c r="F681" s="111">
        <v>3100000</v>
      </c>
      <c r="H681" s="111">
        <v>3100000</v>
      </c>
    </row>
    <row r="682" spans="1:8">
      <c r="A682" s="108">
        <v>26</v>
      </c>
      <c r="B682" s="108" t="s">
        <v>2319</v>
      </c>
      <c r="C682" s="108">
        <v>2021872</v>
      </c>
      <c r="D682" s="109">
        <v>44662</v>
      </c>
      <c r="E682" s="108" t="s">
        <v>2328</v>
      </c>
      <c r="F682" s="111">
        <v>3132000</v>
      </c>
      <c r="H682" s="111">
        <v>3132000</v>
      </c>
    </row>
    <row r="683" spans="1:8">
      <c r="A683" s="108">
        <v>27</v>
      </c>
      <c r="B683" s="108" t="s">
        <v>2319</v>
      </c>
      <c r="C683" s="108">
        <v>2021872</v>
      </c>
      <c r="D683" s="109">
        <v>44662</v>
      </c>
      <c r="E683" s="108" t="s">
        <v>2329</v>
      </c>
      <c r="F683" s="111">
        <v>3855000</v>
      </c>
      <c r="H683" s="111">
        <v>3855000</v>
      </c>
    </row>
    <row r="684" spans="1:8">
      <c r="A684" s="108">
        <v>28</v>
      </c>
      <c r="B684" s="108" t="s">
        <v>2305</v>
      </c>
      <c r="C684" s="108">
        <v>2021868</v>
      </c>
      <c r="D684" s="109">
        <v>44662</v>
      </c>
      <c r="E684" s="108" t="s">
        <v>2330</v>
      </c>
      <c r="F684" s="111">
        <v>4050300</v>
      </c>
      <c r="H684" s="111">
        <v>4050300</v>
      </c>
    </row>
    <row r="685" spans="1:8">
      <c r="A685" s="108">
        <v>29</v>
      </c>
      <c r="B685" s="108" t="s">
        <v>2312</v>
      </c>
      <c r="C685" s="108">
        <v>2021867</v>
      </c>
      <c r="D685" s="109">
        <v>44662</v>
      </c>
      <c r="E685" s="108" t="s">
        <v>2331</v>
      </c>
      <c r="F685" s="111">
        <v>4100000</v>
      </c>
      <c r="H685" s="111">
        <v>4100000</v>
      </c>
    </row>
    <row r="686" spans="1:8">
      <c r="A686" s="108">
        <v>30</v>
      </c>
      <c r="B686" s="108" t="s">
        <v>2302</v>
      </c>
      <c r="C686" s="108">
        <v>2021870</v>
      </c>
      <c r="D686" s="109">
        <v>44662</v>
      </c>
      <c r="E686" s="108" t="s">
        <v>2332</v>
      </c>
      <c r="F686" s="111">
        <v>4217304</v>
      </c>
      <c r="H686" s="111">
        <v>4217304</v>
      </c>
    </row>
    <row r="687" spans="1:8">
      <c r="A687" s="108">
        <v>31</v>
      </c>
      <c r="B687" s="108" t="s">
        <v>2305</v>
      </c>
      <c r="C687" s="108">
        <v>2021868</v>
      </c>
      <c r="D687" s="109">
        <v>44662</v>
      </c>
      <c r="E687" s="108" t="s">
        <v>2333</v>
      </c>
      <c r="F687" s="111">
        <v>4297600</v>
      </c>
      <c r="H687" s="111">
        <v>4297600</v>
      </c>
    </row>
    <row r="688" spans="1:8">
      <c r="A688" s="108">
        <v>32</v>
      </c>
      <c r="B688" s="108" t="s">
        <v>2319</v>
      </c>
      <c r="C688" s="108">
        <v>2021872</v>
      </c>
      <c r="D688" s="109">
        <v>44662</v>
      </c>
      <c r="E688" s="108" t="s">
        <v>2334</v>
      </c>
      <c r="F688" s="111">
        <v>4459720</v>
      </c>
      <c r="H688" s="111">
        <v>4459720</v>
      </c>
    </row>
    <row r="689" spans="1:8">
      <c r="A689" s="108">
        <v>33</v>
      </c>
      <c r="B689" s="108" t="s">
        <v>2326</v>
      </c>
      <c r="C689" s="108">
        <v>2021871</v>
      </c>
      <c r="D689" s="109">
        <v>44662</v>
      </c>
      <c r="E689" s="108" t="s">
        <v>2335</v>
      </c>
      <c r="F689" s="111">
        <v>5000000</v>
      </c>
      <c r="H689" s="111">
        <v>5000000</v>
      </c>
    </row>
    <row r="690" spans="1:8">
      <c r="A690" s="108">
        <v>34</v>
      </c>
      <c r="B690" s="108" t="s">
        <v>2326</v>
      </c>
      <c r="C690" s="108">
        <v>2021871</v>
      </c>
      <c r="D690" s="109">
        <v>44662</v>
      </c>
      <c r="E690" s="108" t="s">
        <v>2336</v>
      </c>
      <c r="F690" s="111">
        <v>5000000</v>
      </c>
      <c r="H690" s="111">
        <v>5000000</v>
      </c>
    </row>
    <row r="691" spans="1:8">
      <c r="A691" s="108">
        <v>35</v>
      </c>
      <c r="B691" s="108" t="s">
        <v>2326</v>
      </c>
      <c r="C691" s="108">
        <v>2021871</v>
      </c>
      <c r="D691" s="109">
        <v>44662</v>
      </c>
      <c r="E691" s="108" t="s">
        <v>2337</v>
      </c>
      <c r="F691" s="111">
        <v>5000000</v>
      </c>
      <c r="H691" s="111">
        <v>5000000</v>
      </c>
    </row>
    <row r="692" spans="1:8">
      <c r="A692" s="108">
        <v>36</v>
      </c>
      <c r="B692" s="108" t="s">
        <v>2319</v>
      </c>
      <c r="C692" s="108">
        <v>2021872</v>
      </c>
      <c r="D692" s="109">
        <v>44662</v>
      </c>
      <c r="E692" s="108" t="s">
        <v>2338</v>
      </c>
      <c r="F692" s="111">
        <v>5223200</v>
      </c>
      <c r="H692" s="111">
        <v>5223200</v>
      </c>
    </row>
    <row r="693" spans="1:8">
      <c r="A693" s="108">
        <v>37</v>
      </c>
      <c r="B693" s="108" t="s">
        <v>2326</v>
      </c>
      <c r="C693" s="108">
        <v>2021871</v>
      </c>
      <c r="D693" s="109">
        <v>44662</v>
      </c>
      <c r="E693" s="108" t="s">
        <v>2339</v>
      </c>
      <c r="F693" s="111">
        <v>6536000</v>
      </c>
      <c r="H693" s="111">
        <v>6536000</v>
      </c>
    </row>
    <row r="694" spans="1:8">
      <c r="A694" s="108">
        <v>38</v>
      </c>
      <c r="B694" s="108" t="s">
        <v>2326</v>
      </c>
      <c r="C694" s="108">
        <v>2021871</v>
      </c>
      <c r="D694" s="109">
        <v>44662</v>
      </c>
      <c r="E694" s="108" t="s">
        <v>2340</v>
      </c>
      <c r="F694" s="111">
        <v>6522000</v>
      </c>
      <c r="H694" s="111">
        <v>6522000</v>
      </c>
    </row>
    <row r="695" spans="1:8">
      <c r="A695" s="108">
        <v>39</v>
      </c>
      <c r="B695" s="108" t="s">
        <v>2312</v>
      </c>
      <c r="C695" s="108">
        <v>2021867</v>
      </c>
      <c r="D695" s="109">
        <v>44662</v>
      </c>
      <c r="E695" s="108" t="s">
        <v>2341</v>
      </c>
      <c r="F695" s="111">
        <v>9355000</v>
      </c>
      <c r="H695" s="111">
        <v>9355000</v>
      </c>
    </row>
    <row r="696" spans="1:8">
      <c r="A696" s="108">
        <v>40</v>
      </c>
      <c r="B696" s="108" t="s">
        <v>2326</v>
      </c>
      <c r="C696" s="108">
        <v>2021871</v>
      </c>
      <c r="D696" s="109">
        <v>44662</v>
      </c>
      <c r="E696" s="108" t="s">
        <v>2342</v>
      </c>
      <c r="F696" s="111">
        <v>0</v>
      </c>
      <c r="H696" s="111">
        <v>0</v>
      </c>
    </row>
    <row r="697" spans="1:8">
      <c r="A697" s="108">
        <v>41</v>
      </c>
      <c r="B697" s="108" t="s">
        <v>2326</v>
      </c>
      <c r="C697" s="108">
        <v>2021871</v>
      </c>
      <c r="D697" s="109">
        <v>44662</v>
      </c>
      <c r="E697" s="108" t="s">
        <v>2343</v>
      </c>
      <c r="F697" s="111">
        <v>13920000</v>
      </c>
      <c r="H697" s="111">
        <v>13920000</v>
      </c>
    </row>
    <row r="698" spans="1:8">
      <c r="A698" s="108">
        <v>42</v>
      </c>
      <c r="B698" s="108" t="s">
        <v>2326</v>
      </c>
      <c r="C698" s="108">
        <v>2021871</v>
      </c>
      <c r="D698" s="109">
        <v>44662</v>
      </c>
      <c r="E698" s="108" t="s">
        <v>2344</v>
      </c>
      <c r="F698" s="111">
        <v>14348000</v>
      </c>
      <c r="H698" s="111">
        <v>14348000</v>
      </c>
    </row>
    <row r="699" spans="1:8">
      <c r="A699" s="108">
        <v>43</v>
      </c>
      <c r="B699" s="108" t="s">
        <v>2305</v>
      </c>
      <c r="C699" s="108">
        <v>2021868</v>
      </c>
      <c r="D699" s="109">
        <v>44662</v>
      </c>
      <c r="E699" s="108" t="s">
        <v>2345</v>
      </c>
      <c r="F699" s="111">
        <v>15955868</v>
      </c>
      <c r="H699" s="111">
        <v>15955868</v>
      </c>
    </row>
    <row r="700" spans="1:8">
      <c r="A700" s="108">
        <v>44</v>
      </c>
      <c r="B700" s="108" t="s">
        <v>2326</v>
      </c>
      <c r="C700" s="108">
        <v>2021871</v>
      </c>
      <c r="D700" s="109">
        <v>44662</v>
      </c>
      <c r="E700" s="108" t="s">
        <v>2346</v>
      </c>
      <c r="F700" s="111">
        <v>18069305</v>
      </c>
      <c r="H700" s="111">
        <v>18069305</v>
      </c>
    </row>
    <row r="701" spans="1:8">
      <c r="A701" s="108">
        <v>45</v>
      </c>
      <c r="B701" s="108" t="s">
        <v>2347</v>
      </c>
      <c r="C701" s="108">
        <v>2021878</v>
      </c>
      <c r="D701" s="109">
        <v>44662</v>
      </c>
      <c r="E701" s="108" t="s">
        <v>2348</v>
      </c>
      <c r="F701" s="111">
        <v>1597230</v>
      </c>
      <c r="H701" s="111">
        <v>1597230</v>
      </c>
    </row>
    <row r="702" spans="1:8">
      <c r="A702" s="108">
        <v>46</v>
      </c>
      <c r="B702" s="108" t="s">
        <v>2349</v>
      </c>
      <c r="C702" s="108">
        <v>2021879</v>
      </c>
      <c r="D702" s="109" t="s">
        <v>2350</v>
      </c>
      <c r="E702" s="108" t="s">
        <v>2351</v>
      </c>
      <c r="F702" s="111">
        <v>12236000</v>
      </c>
      <c r="H702" s="111">
        <v>12236000</v>
      </c>
    </row>
    <row r="703" spans="1:8">
      <c r="A703" s="108">
        <v>47</v>
      </c>
      <c r="B703" s="108" t="s">
        <v>1118</v>
      </c>
      <c r="C703" s="108">
        <v>2021866</v>
      </c>
      <c r="D703" s="109" t="s">
        <v>2352</v>
      </c>
      <c r="E703" s="108" t="s">
        <v>2353</v>
      </c>
      <c r="F703" s="111">
        <v>483996</v>
      </c>
      <c r="H703" s="111">
        <v>483996</v>
      </c>
    </row>
    <row r="704" spans="1:8">
      <c r="A704" s="108">
        <v>48</v>
      </c>
      <c r="B704" s="108" t="s">
        <v>1229</v>
      </c>
      <c r="C704" s="108">
        <v>2021861</v>
      </c>
      <c r="D704" s="109" t="s">
        <v>2354</v>
      </c>
      <c r="E704" s="108" t="s">
        <v>1778</v>
      </c>
      <c r="F704" s="111">
        <v>254000</v>
      </c>
      <c r="H704" s="111">
        <v>254000</v>
      </c>
    </row>
    <row r="705" spans="1:9">
      <c r="A705" s="108">
        <v>49</v>
      </c>
      <c r="B705" s="108" t="s">
        <v>1096</v>
      </c>
      <c r="C705" s="108">
        <v>2021863</v>
      </c>
      <c r="D705" s="109" t="s">
        <v>2355</v>
      </c>
      <c r="E705" s="108" t="s">
        <v>1786</v>
      </c>
      <c r="F705" s="111">
        <v>1310000</v>
      </c>
      <c r="H705" s="111">
        <v>1310000</v>
      </c>
    </row>
    <row r="706" spans="1:9">
      <c r="A706" s="108">
        <v>50</v>
      </c>
      <c r="B706" s="108" t="s">
        <v>1605</v>
      </c>
      <c r="C706" s="108">
        <v>2021864</v>
      </c>
      <c r="D706" s="109">
        <v>45515</v>
      </c>
      <c r="E706" s="108" t="s">
        <v>1788</v>
      </c>
      <c r="F706" s="111">
        <v>54845</v>
      </c>
      <c r="H706" s="111">
        <v>54845</v>
      </c>
    </row>
    <row r="707" spans="1:9">
      <c r="A707" s="108">
        <v>51</v>
      </c>
      <c r="B707" s="108" t="s">
        <v>1100</v>
      </c>
      <c r="C707" s="108">
        <v>2021865</v>
      </c>
      <c r="D707" s="109" t="s">
        <v>2356</v>
      </c>
      <c r="E707" s="108" t="s">
        <v>1786</v>
      </c>
      <c r="F707" s="111">
        <v>463485</v>
      </c>
      <c r="H707" s="111">
        <v>463485</v>
      </c>
    </row>
    <row r="708" spans="1:9">
      <c r="A708" s="108">
        <v>52</v>
      </c>
      <c r="B708" s="108" t="s">
        <v>2357</v>
      </c>
      <c r="C708" s="108">
        <v>3578214</v>
      </c>
      <c r="D708" s="109" t="s">
        <v>1780</v>
      </c>
      <c r="E708" s="108" t="s">
        <v>2358</v>
      </c>
      <c r="F708" s="111">
        <v>1998200</v>
      </c>
      <c r="H708" s="111">
        <v>1998200</v>
      </c>
    </row>
    <row r="709" spans="1:9">
      <c r="A709" s="108">
        <v>53</v>
      </c>
      <c r="B709" s="108" t="s">
        <v>2185</v>
      </c>
      <c r="C709" s="108">
        <v>2021874</v>
      </c>
      <c r="D709" s="109">
        <v>45566</v>
      </c>
      <c r="E709" s="108" t="s">
        <v>1788</v>
      </c>
      <c r="F709" s="111">
        <v>133750</v>
      </c>
      <c r="H709" s="111">
        <v>133750</v>
      </c>
    </row>
    <row r="710" spans="1:9">
      <c r="A710" s="108">
        <v>54</v>
      </c>
      <c r="B710" s="108" t="s">
        <v>2359</v>
      </c>
      <c r="C710" s="108">
        <v>3496523</v>
      </c>
      <c r="D710" s="109">
        <v>45479</v>
      </c>
      <c r="E710" s="108" t="s">
        <v>2360</v>
      </c>
      <c r="F710" s="111">
        <v>1198000</v>
      </c>
      <c r="H710" s="111">
        <v>1198000</v>
      </c>
    </row>
    <row r="711" spans="1:9">
      <c r="A711" s="108">
        <v>55</v>
      </c>
      <c r="B711" s="108" t="s">
        <v>1814</v>
      </c>
      <c r="C711" s="108">
        <v>2021877</v>
      </c>
      <c r="D711" s="109">
        <v>45566</v>
      </c>
      <c r="E711" s="108" t="s">
        <v>1788</v>
      </c>
      <c r="F711" s="111">
        <v>99600</v>
      </c>
      <c r="H711" s="111">
        <v>99600</v>
      </c>
    </row>
    <row r="712" spans="1:9">
      <c r="A712" s="108">
        <v>56</v>
      </c>
      <c r="B712" s="108" t="s">
        <v>2361</v>
      </c>
      <c r="C712" s="108">
        <v>3496509</v>
      </c>
      <c r="D712" s="109" t="s">
        <v>2362</v>
      </c>
      <c r="E712" s="108" t="s">
        <v>2363</v>
      </c>
      <c r="F712" s="111">
        <v>1960000</v>
      </c>
      <c r="H712" s="111">
        <v>1960000</v>
      </c>
    </row>
    <row r="713" spans="1:9" s="124" customFormat="1">
      <c r="A713" s="129" t="s">
        <v>1126</v>
      </c>
      <c r="B713" s="129" t="s">
        <v>1124</v>
      </c>
      <c r="C713" s="129"/>
      <c r="D713" s="130"/>
      <c r="E713" s="129" t="s">
        <v>1124</v>
      </c>
      <c r="F713" s="127">
        <f>SUM(F657:F712)</f>
        <v>186859013</v>
      </c>
      <c r="G713" s="127">
        <f>SUM(G657:G712)</f>
        <v>0</v>
      </c>
      <c r="H713" s="127">
        <f>SUM(H657:H712)</f>
        <v>186859013</v>
      </c>
      <c r="I713" s="108"/>
    </row>
    <row r="714" spans="1:9">
      <c r="A714" s="131" t="s">
        <v>2364</v>
      </c>
      <c r="B714" s="131" t="s">
        <v>1124</v>
      </c>
      <c r="C714" s="131"/>
      <c r="D714" s="132"/>
      <c r="E714" s="131" t="s">
        <v>1124</v>
      </c>
      <c r="F714" s="133"/>
      <c r="G714" s="133"/>
      <c r="H714" s="133"/>
    </row>
    <row r="715" spans="1:9">
      <c r="A715" s="108">
        <v>1</v>
      </c>
      <c r="B715" s="108" t="s">
        <v>1113</v>
      </c>
      <c r="C715" s="108">
        <v>1822143</v>
      </c>
      <c r="D715" s="109" t="s">
        <v>2354</v>
      </c>
      <c r="E715" s="108" t="s">
        <v>2373</v>
      </c>
      <c r="F715" s="111">
        <v>52500</v>
      </c>
      <c r="G715" s="111">
        <v>0</v>
      </c>
      <c r="H715" s="111">
        <v>52500</v>
      </c>
    </row>
    <row r="716" spans="1:9">
      <c r="A716" s="108">
        <v>2</v>
      </c>
      <c r="B716" s="108" t="s">
        <v>1221</v>
      </c>
      <c r="C716" s="108">
        <v>1822144</v>
      </c>
      <c r="D716" s="109">
        <v>45058</v>
      </c>
      <c r="E716" s="108" t="s">
        <v>2373</v>
      </c>
      <c r="F716" s="111">
        <v>73500</v>
      </c>
      <c r="G716" s="111">
        <v>0</v>
      </c>
      <c r="H716" s="111">
        <v>73500</v>
      </c>
    </row>
    <row r="717" spans="1:9">
      <c r="A717" s="108">
        <v>3</v>
      </c>
      <c r="B717" s="108" t="s">
        <v>2374</v>
      </c>
      <c r="C717" s="108">
        <v>1822138</v>
      </c>
      <c r="D717" s="109">
        <v>45089</v>
      </c>
      <c r="E717" s="108" t="s">
        <v>2375</v>
      </c>
      <c r="F717" s="111">
        <v>25000</v>
      </c>
      <c r="G717" s="111">
        <v>0</v>
      </c>
      <c r="H717" s="111">
        <v>25000</v>
      </c>
    </row>
    <row r="718" spans="1:9">
      <c r="A718" s="108">
        <v>4</v>
      </c>
      <c r="B718" s="108" t="s">
        <v>2376</v>
      </c>
      <c r="C718" s="108">
        <v>3496554</v>
      </c>
      <c r="D718" s="109" t="s">
        <v>2377</v>
      </c>
      <c r="E718" s="108" t="s">
        <v>2163</v>
      </c>
      <c r="F718" s="111">
        <v>476634</v>
      </c>
      <c r="G718" s="111">
        <v>0</v>
      </c>
      <c r="H718" s="111">
        <v>476634</v>
      </c>
    </row>
    <row r="719" spans="1:9">
      <c r="A719" s="129" t="s">
        <v>1126</v>
      </c>
      <c r="B719" s="134" t="s">
        <v>1124</v>
      </c>
      <c r="C719" s="134"/>
      <c r="D719" s="135"/>
      <c r="E719" s="134" t="s">
        <v>1124</v>
      </c>
      <c r="F719" s="136">
        <f>SUM(F715:F718)</f>
        <v>627634</v>
      </c>
      <c r="G719" s="136">
        <f>SUM(G715:G718)</f>
        <v>0</v>
      </c>
      <c r="H719" s="136">
        <f>SUM(H715:H718)</f>
        <v>627634</v>
      </c>
    </row>
    <row r="720" spans="1:9">
      <c r="A720" s="829" t="s">
        <v>2378</v>
      </c>
      <c r="B720" s="830"/>
      <c r="C720" s="830"/>
      <c r="D720" s="830"/>
      <c r="E720" s="830"/>
      <c r="F720" s="830"/>
      <c r="G720" s="830"/>
      <c r="H720" s="831"/>
    </row>
    <row r="721" spans="1:9">
      <c r="A721" s="108">
        <v>1</v>
      </c>
      <c r="B721" s="108" t="s">
        <v>2386</v>
      </c>
      <c r="C721" s="108">
        <v>1822092</v>
      </c>
      <c r="E721" s="108" t="s">
        <v>2262</v>
      </c>
      <c r="F721" s="111">
        <v>42000</v>
      </c>
      <c r="H721" s="111">
        <f t="shared" ref="H721:H732" si="40">F721-G721</f>
        <v>42000</v>
      </c>
    </row>
    <row r="722" spans="1:9">
      <c r="A722" s="108">
        <v>2</v>
      </c>
      <c r="B722" s="108" t="s">
        <v>2387</v>
      </c>
      <c r="C722" s="108">
        <v>1822089</v>
      </c>
      <c r="E722" s="108" t="s">
        <v>2388</v>
      </c>
      <c r="F722" s="111">
        <v>299000</v>
      </c>
      <c r="H722" s="111">
        <f t="shared" si="40"/>
        <v>299000</v>
      </c>
    </row>
    <row r="723" spans="1:9">
      <c r="A723" s="108">
        <v>3</v>
      </c>
      <c r="B723" s="108" t="s">
        <v>2389</v>
      </c>
      <c r="C723" s="108">
        <v>1822094</v>
      </c>
      <c r="E723" s="108" t="s">
        <v>2262</v>
      </c>
      <c r="F723" s="111">
        <v>157160</v>
      </c>
      <c r="H723" s="111">
        <f t="shared" si="40"/>
        <v>157160</v>
      </c>
    </row>
    <row r="724" spans="1:9">
      <c r="A724" s="108">
        <v>4</v>
      </c>
      <c r="B724" s="108" t="s">
        <v>1116</v>
      </c>
      <c r="C724" s="108">
        <v>1822095</v>
      </c>
      <c r="E724" s="108" t="s">
        <v>2249</v>
      </c>
      <c r="F724" s="111">
        <v>225920</v>
      </c>
      <c r="H724" s="111">
        <f t="shared" si="40"/>
        <v>225920</v>
      </c>
    </row>
    <row r="725" spans="1:9">
      <c r="A725" s="108">
        <v>5</v>
      </c>
      <c r="B725" s="108" t="s">
        <v>2248</v>
      </c>
      <c r="C725" s="108">
        <v>3496811</v>
      </c>
      <c r="E725" s="108" t="s">
        <v>1124</v>
      </c>
      <c r="F725" s="111">
        <v>40000</v>
      </c>
      <c r="H725" s="111">
        <f t="shared" si="40"/>
        <v>40000</v>
      </c>
    </row>
    <row r="726" spans="1:9">
      <c r="A726" s="108">
        <v>6</v>
      </c>
      <c r="B726" s="108" t="s">
        <v>2386</v>
      </c>
      <c r="C726" s="108">
        <v>1822169</v>
      </c>
      <c r="E726" s="108" t="s">
        <v>2262</v>
      </c>
      <c r="F726" s="111">
        <v>12000</v>
      </c>
      <c r="H726" s="111">
        <f t="shared" si="40"/>
        <v>12000</v>
      </c>
    </row>
    <row r="727" spans="1:9">
      <c r="A727" s="108">
        <v>7</v>
      </c>
      <c r="B727" s="108" t="s">
        <v>2390</v>
      </c>
      <c r="C727" s="108">
        <v>1822170</v>
      </c>
      <c r="E727" s="108" t="s">
        <v>2265</v>
      </c>
      <c r="F727" s="111">
        <v>45000</v>
      </c>
      <c r="H727" s="111">
        <f t="shared" si="40"/>
        <v>45000</v>
      </c>
    </row>
    <row r="728" spans="1:9">
      <c r="A728" s="108">
        <v>8</v>
      </c>
      <c r="B728" s="108" t="s">
        <v>2134</v>
      </c>
      <c r="C728" s="108">
        <v>1822175</v>
      </c>
      <c r="E728" s="108" t="s">
        <v>2268</v>
      </c>
      <c r="F728" s="111">
        <v>68400</v>
      </c>
      <c r="H728" s="111">
        <f t="shared" si="40"/>
        <v>68400</v>
      </c>
    </row>
    <row r="729" spans="1:9">
      <c r="A729" s="108">
        <v>9</v>
      </c>
      <c r="B729" s="108" t="s">
        <v>1100</v>
      </c>
      <c r="C729" s="108">
        <v>1822181</v>
      </c>
      <c r="E729" s="108" t="s">
        <v>2249</v>
      </c>
      <c r="F729" s="111">
        <v>10000</v>
      </c>
      <c r="H729" s="111">
        <f t="shared" si="40"/>
        <v>10000</v>
      </c>
    </row>
    <row r="730" spans="1:9">
      <c r="A730" s="108">
        <v>10</v>
      </c>
      <c r="B730" s="108" t="s">
        <v>2389</v>
      </c>
      <c r="C730" s="108">
        <v>1822183</v>
      </c>
      <c r="E730" s="108" t="s">
        <v>2262</v>
      </c>
      <c r="F730" s="111">
        <v>100285</v>
      </c>
      <c r="H730" s="111">
        <f t="shared" si="40"/>
        <v>100285</v>
      </c>
    </row>
    <row r="731" spans="1:9">
      <c r="A731" s="108">
        <v>11</v>
      </c>
      <c r="B731" s="108" t="s">
        <v>1613</v>
      </c>
      <c r="C731" s="108">
        <v>1822185</v>
      </c>
      <c r="E731" s="108" t="s">
        <v>2249</v>
      </c>
      <c r="F731" s="111">
        <v>4980</v>
      </c>
      <c r="H731" s="111">
        <f t="shared" si="40"/>
        <v>4980</v>
      </c>
    </row>
    <row r="732" spans="1:9">
      <c r="A732" s="108">
        <v>12</v>
      </c>
      <c r="B732" s="108" t="s">
        <v>1205</v>
      </c>
      <c r="C732" s="108">
        <v>1822187</v>
      </c>
      <c r="E732" s="108" t="s">
        <v>2391</v>
      </c>
      <c r="F732" s="111">
        <v>128160</v>
      </c>
      <c r="G732" s="111">
        <v>128160</v>
      </c>
      <c r="H732" s="111">
        <f t="shared" si="40"/>
        <v>0</v>
      </c>
    </row>
    <row r="733" spans="1:9">
      <c r="B733" s="108" t="s">
        <v>1124</v>
      </c>
      <c r="E733" s="108" t="s">
        <v>1124</v>
      </c>
      <c r="F733" s="107">
        <f>SUM(F721:F732)</f>
        <v>1132905</v>
      </c>
      <c r="G733" s="107">
        <f t="shared" ref="G733:H733" si="41">SUM(G721:G732)</f>
        <v>128160</v>
      </c>
      <c r="H733" s="107">
        <f t="shared" si="41"/>
        <v>1004745</v>
      </c>
    </row>
    <row r="734" spans="1:9" s="105" customFormat="1">
      <c r="A734" s="125" t="s">
        <v>1126</v>
      </c>
      <c r="B734" s="125" t="s">
        <v>1124</v>
      </c>
      <c r="C734" s="125"/>
      <c r="D734" s="126"/>
      <c r="E734" s="125" t="s">
        <v>1124</v>
      </c>
      <c r="F734" s="127">
        <f>F733</f>
        <v>1132905</v>
      </c>
      <c r="G734" s="127">
        <f t="shared" ref="G734:H734" si="42">G733</f>
        <v>128160</v>
      </c>
      <c r="H734" s="127">
        <f t="shared" si="42"/>
        <v>1004745</v>
      </c>
      <c r="I734" s="108"/>
    </row>
    <row r="735" spans="1:9">
      <c r="B735" s="108" t="s">
        <v>1124</v>
      </c>
      <c r="E735" s="108" t="s">
        <v>1124</v>
      </c>
    </row>
    <row r="736" spans="1:9">
      <c r="A736" s="829" t="s">
        <v>2392</v>
      </c>
      <c r="B736" s="830"/>
      <c r="C736" s="830"/>
      <c r="D736" s="830"/>
      <c r="E736" s="830"/>
      <c r="F736" s="830"/>
      <c r="G736" s="830"/>
      <c r="H736" s="831"/>
    </row>
    <row r="737" spans="1:9">
      <c r="B737" s="105" t="s">
        <v>1293</v>
      </c>
    </row>
    <row r="738" spans="1:9">
      <c r="A738" s="108">
        <v>1</v>
      </c>
      <c r="B738" s="108" t="s">
        <v>2430</v>
      </c>
      <c r="D738" s="109">
        <v>45383</v>
      </c>
      <c r="E738" s="108" t="s">
        <v>2046</v>
      </c>
      <c r="F738" s="111">
        <v>1000000</v>
      </c>
      <c r="H738" s="111">
        <f t="shared" ref="H738:H739" si="43">F738-G738</f>
        <v>1000000</v>
      </c>
    </row>
    <row r="739" spans="1:9">
      <c r="A739" s="108">
        <v>2</v>
      </c>
      <c r="B739" s="108" t="s">
        <v>2431</v>
      </c>
      <c r="C739" s="109">
        <v>4004782</v>
      </c>
      <c r="D739" s="109">
        <v>45447</v>
      </c>
      <c r="E739" s="108" t="s">
        <v>2432</v>
      </c>
      <c r="F739" s="111">
        <v>484473</v>
      </c>
      <c r="H739" s="111">
        <f t="shared" si="43"/>
        <v>484473</v>
      </c>
    </row>
    <row r="740" spans="1:9">
      <c r="B740" s="105"/>
      <c r="C740" s="106"/>
      <c r="D740" s="106"/>
      <c r="E740" s="105"/>
      <c r="F740" s="107">
        <f>SUM(F738:F739)</f>
        <v>1484473</v>
      </c>
      <c r="G740" s="107">
        <f t="shared" ref="G740:H740" si="44">SUM(G738:G739)</f>
        <v>0</v>
      </c>
      <c r="H740" s="107">
        <f t="shared" si="44"/>
        <v>1484473</v>
      </c>
    </row>
    <row r="741" spans="1:9" s="105" customFormat="1">
      <c r="A741" s="125" t="s">
        <v>1126</v>
      </c>
      <c r="B741" s="125"/>
      <c r="C741" s="125"/>
      <c r="D741" s="126"/>
      <c r="E741" s="125" t="s">
        <v>1124</v>
      </c>
      <c r="F741" s="127">
        <f>F740</f>
        <v>1484473</v>
      </c>
      <c r="G741" s="127">
        <f t="shared" ref="G741:H741" si="45">G740</f>
        <v>0</v>
      </c>
      <c r="H741" s="127">
        <f t="shared" si="45"/>
        <v>1484473</v>
      </c>
      <c r="I741" s="108"/>
    </row>
    <row r="742" spans="1:9">
      <c r="A742" s="129"/>
      <c r="B742" s="129"/>
      <c r="C742" s="129"/>
      <c r="D742" s="130"/>
      <c r="E742" s="129" t="s">
        <v>1124</v>
      </c>
      <c r="F742" s="127">
        <f>F741+F734+F719+F713+F655+F645+F615+F587+F549+F498+F478+F459+F440+F410+F361+F327+F311+F105+F62+F80</f>
        <v>1173715557.1099999</v>
      </c>
      <c r="G742" s="127">
        <f>G741+G734+G719+G713+G655+G645+G615+G587+G549+G498+G478+G459+G440+G410+G361+G327+G311+G105+G62+G80</f>
        <v>548166477.97000003</v>
      </c>
      <c r="H742" s="127">
        <f>H741+H734+H719+H713+H655+H645+H615+H587+H549+H498+H478+H459+H440+H410+H361+H327+H311+H105+H62+H80</f>
        <v>626738941.1099999</v>
      </c>
    </row>
    <row r="744" spans="1:9" s="11" customFormat="1">
      <c r="A744" s="1" t="s">
        <v>50</v>
      </c>
      <c r="B744" s="1"/>
      <c r="C744" s="1"/>
      <c r="D744" s="1"/>
      <c r="E744" s="1"/>
      <c r="F744" s="2" t="s">
        <v>5</v>
      </c>
      <c r="G744" s="2"/>
      <c r="H744" s="2"/>
    </row>
    <row r="745" spans="1:9" s="11" customFormat="1">
      <c r="A745" s="5" t="s">
        <v>110</v>
      </c>
      <c r="B745" s="94"/>
      <c r="C745" s="94"/>
      <c r="D745" s="94"/>
      <c r="E745" s="94"/>
      <c r="F745" s="94"/>
      <c r="G745" s="4"/>
      <c r="H745" s="4"/>
    </row>
    <row r="746" spans="1:9" s="11" customFormat="1">
      <c r="A746" s="94"/>
      <c r="B746" s="94"/>
      <c r="C746" s="94"/>
      <c r="D746" s="94"/>
      <c r="E746" s="94"/>
      <c r="F746" s="94"/>
      <c r="G746" s="4"/>
      <c r="H746" s="4"/>
    </row>
    <row r="747" spans="1:9" s="11" customFormat="1">
      <c r="A747" s="1" t="s">
        <v>108</v>
      </c>
      <c r="B747" s="1"/>
      <c r="C747" s="1"/>
      <c r="D747" s="1"/>
      <c r="E747" s="1"/>
      <c r="F747" s="94"/>
      <c r="G747" s="4"/>
      <c r="H747" s="4"/>
    </row>
    <row r="748" spans="1:9" s="11" customFormat="1">
      <c r="A748" s="4"/>
      <c r="B748" s="4"/>
      <c r="C748" s="4"/>
      <c r="D748" s="4"/>
      <c r="E748" s="4"/>
      <c r="F748" s="4"/>
      <c r="G748" s="4"/>
      <c r="H748" s="4"/>
    </row>
    <row r="749" spans="1:9" s="11" customFormat="1">
      <c r="A749" s="4"/>
      <c r="B749" s="4"/>
      <c r="C749" s="4"/>
      <c r="D749" s="4"/>
      <c r="E749" s="4"/>
      <c r="F749" s="4"/>
      <c r="G749" s="4"/>
      <c r="H749" s="4"/>
    </row>
    <row r="750" spans="1:9" s="11" customFormat="1">
      <c r="A750" s="2" t="s">
        <v>109</v>
      </c>
      <c r="B750" s="2"/>
      <c r="C750" s="2"/>
      <c r="D750" s="2"/>
      <c r="E750" s="2"/>
      <c r="F750" s="2" t="s">
        <v>5</v>
      </c>
      <c r="G750" s="2"/>
      <c r="H750" s="2"/>
    </row>
    <row r="751" spans="1:9" s="11" customFormat="1">
      <c r="A751" s="5" t="s">
        <v>110</v>
      </c>
      <c r="B751" s="4"/>
      <c r="C751" s="4"/>
      <c r="D751" s="4"/>
      <c r="E751" s="4"/>
      <c r="F751" s="4"/>
      <c r="G751" s="4"/>
      <c r="H751" s="4"/>
    </row>
    <row r="752" spans="1:9" s="11" customFormat="1">
      <c r="A752" s="4"/>
      <c r="B752" s="4"/>
      <c r="C752" s="4"/>
      <c r="D752" s="4"/>
      <c r="E752" s="4"/>
      <c r="F752" s="4"/>
      <c r="G752" s="4"/>
      <c r="H752" s="4"/>
    </row>
    <row r="753" spans="1:8" s="11" customFormat="1">
      <c r="A753" s="1" t="s">
        <v>108</v>
      </c>
      <c r="B753" s="1"/>
      <c r="C753" s="1"/>
      <c r="D753" s="1"/>
      <c r="E753" s="1"/>
      <c r="F753" s="4"/>
      <c r="G753" s="4"/>
      <c r="H753" s="4"/>
    </row>
    <row r="754" spans="1:8" s="11" customFormat="1" ht="15"/>
    <row r="755" spans="1:8" s="11" customFormat="1" ht="15"/>
  </sheetData>
  <mergeCells count="24">
    <mergeCell ref="A6:H6"/>
    <mergeCell ref="A63:H63"/>
    <mergeCell ref="A81:H81"/>
    <mergeCell ref="A656:H656"/>
    <mergeCell ref="A646:H646"/>
    <mergeCell ref="A550:H550"/>
    <mergeCell ref="A588:H588"/>
    <mergeCell ref="A616:H616"/>
    <mergeCell ref="A106:H106"/>
    <mergeCell ref="A312:H312"/>
    <mergeCell ref="A328:H328"/>
    <mergeCell ref="A4:A5"/>
    <mergeCell ref="B4:B5"/>
    <mergeCell ref="C4:C5"/>
    <mergeCell ref="D4:D5"/>
    <mergeCell ref="E4:E5"/>
    <mergeCell ref="A720:H720"/>
    <mergeCell ref="A736:H736"/>
    <mergeCell ref="A362:H362"/>
    <mergeCell ref="A411:H411"/>
    <mergeCell ref="A441:H441"/>
    <mergeCell ref="A460:H460"/>
    <mergeCell ref="A479:H479"/>
    <mergeCell ref="A499:H49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20</vt:i4>
      </vt:variant>
    </vt:vector>
  </HeadingPairs>
  <TitlesOfParts>
    <vt:vector size="35" baseType="lpstr">
      <vt:lpstr>Recurrent Summary A</vt:lpstr>
      <vt:lpstr>Recurrent Exp A</vt:lpstr>
      <vt:lpstr>Development Exp B </vt:lpstr>
      <vt:lpstr>Development Projects</vt:lpstr>
      <vt:lpstr>Programme Based Report</vt:lpstr>
      <vt:lpstr>Revenue Parformance</vt:lpstr>
      <vt:lpstr>OSR Arrears Report</vt:lpstr>
      <vt:lpstr>Programme Performance Report</vt:lpstr>
      <vt:lpstr>Pending bills Rec</vt:lpstr>
      <vt:lpstr>Pending bills Dev</vt:lpstr>
      <vt:lpstr>Payroll </vt:lpstr>
      <vt:lpstr>Foreign Travel</vt:lpstr>
      <vt:lpstr>Legal Fees</vt:lpstr>
      <vt:lpstr>Bank Accounts</vt:lpstr>
      <vt:lpstr>ANNEX</vt:lpstr>
      <vt:lpstr>'Bank Accounts'!Print_Area</vt:lpstr>
      <vt:lpstr>'Development Exp B '!Print_Area</vt:lpstr>
      <vt:lpstr>'Development Projects'!Print_Area</vt:lpstr>
      <vt:lpstr>'Foreign Travel'!Print_Area</vt:lpstr>
      <vt:lpstr>'OSR Arrears Report'!Print_Area</vt:lpstr>
      <vt:lpstr>'Payroll '!Print_Area</vt:lpstr>
      <vt:lpstr>'Programme Based Report'!Print_Area</vt:lpstr>
      <vt:lpstr>'Programme Performance Report'!Print_Area</vt:lpstr>
      <vt:lpstr>'Recurrent Exp A'!Print_Area</vt:lpstr>
      <vt:lpstr>'Revenue Parformance'!Print_Area</vt:lpstr>
      <vt:lpstr>'Bank Accounts'!Print_Titles</vt:lpstr>
      <vt:lpstr>'Development Exp B '!Print_Titles</vt:lpstr>
      <vt:lpstr>'Development Projects'!Print_Titles</vt:lpstr>
      <vt:lpstr>'Foreign Travel'!Print_Titles</vt:lpstr>
      <vt:lpstr>'Legal Fees'!Print_Titles</vt:lpstr>
      <vt:lpstr>'OSR Arrears Report'!Print_Titles</vt:lpstr>
      <vt:lpstr>'Payroll '!Print_Titles</vt:lpstr>
      <vt:lpstr>'Programme Based Report'!Print_Titles</vt:lpstr>
      <vt:lpstr>'Recurrent Exp A'!Print_Titles</vt:lpstr>
      <vt:lpstr>'Revenue Parformance'!Print_Titles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OCoB</dc:creator>
  <cp:lastModifiedBy>Windows User</cp:lastModifiedBy>
  <cp:lastPrinted>2024-12-31T06:00:34Z</cp:lastPrinted>
  <dcterms:created xsi:type="dcterms:W3CDTF">2015-09-29T10:47:47Z</dcterms:created>
  <dcterms:modified xsi:type="dcterms:W3CDTF">2025-02-12T16:07:39Z</dcterms:modified>
</cp:coreProperties>
</file>